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11760"/>
  </bookViews>
  <sheets>
    <sheet name="Blad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6" i="1" l="1"/>
  <c r="H2" i="1"/>
  <c r="G2" i="1"/>
  <c r="F2" i="1"/>
  <c r="I2" i="1" l="1"/>
  <c r="E24" i="1" s="1"/>
  <c r="J2" i="1"/>
  <c r="J3" i="1"/>
  <c r="H16" i="1" s="1"/>
  <c r="H100" i="1" l="1"/>
  <c r="J27" i="1"/>
  <c r="J85" i="1"/>
  <c r="G73" i="1"/>
  <c r="I21" i="1"/>
  <c r="K21" i="1" s="1"/>
  <c r="L21" i="1" s="1"/>
  <c r="F103" i="1"/>
  <c r="E77" i="1"/>
  <c r="I84" i="1"/>
  <c r="K84" i="1" s="1"/>
  <c r="L84" i="1" s="1"/>
  <c r="F72" i="1"/>
  <c r="F83" i="1"/>
  <c r="J69" i="1"/>
  <c r="G92" i="1"/>
  <c r="H42" i="1"/>
  <c r="H91" i="1"/>
  <c r="H41" i="1"/>
  <c r="J36" i="1"/>
  <c r="F31" i="1"/>
  <c r="H26" i="1"/>
  <c r="E37" i="1"/>
  <c r="H30" i="1"/>
  <c r="I70" i="1"/>
  <c r="K70" i="1" s="1"/>
  <c r="L70" i="1" s="1"/>
  <c r="G36" i="1"/>
  <c r="J53" i="1"/>
  <c r="J100" i="1"/>
  <c r="F32" i="1"/>
  <c r="H28" i="1"/>
  <c r="F98" i="1"/>
  <c r="E21" i="1"/>
  <c r="H73" i="1"/>
  <c r="F28" i="1"/>
  <c r="E94" i="1"/>
  <c r="E31" i="1"/>
  <c r="F49" i="1"/>
  <c r="F21" i="1"/>
  <c r="G25" i="1"/>
  <c r="J67" i="1"/>
  <c r="I42" i="1"/>
  <c r="K42" i="1" s="1"/>
  <c r="L42" i="1" s="1"/>
  <c r="J23" i="1"/>
  <c r="G38" i="1"/>
  <c r="G71" i="1"/>
  <c r="G35" i="1"/>
  <c r="G97" i="1"/>
  <c r="I67" i="1"/>
  <c r="K67" i="1" s="1"/>
  <c r="L67" i="1" s="1"/>
  <c r="G98" i="1"/>
  <c r="E46" i="1"/>
  <c r="F24" i="1"/>
  <c r="G39" i="1"/>
  <c r="G23" i="1"/>
  <c r="H46" i="1"/>
  <c r="H44" i="1"/>
  <c r="I80" i="1"/>
  <c r="K80" i="1" s="1"/>
  <c r="L80" i="1" s="1"/>
  <c r="G26" i="1"/>
  <c r="G80" i="1"/>
  <c r="E101" i="1"/>
  <c r="J43" i="1"/>
  <c r="F67" i="1"/>
  <c r="F33" i="1"/>
  <c r="F64" i="1"/>
  <c r="H36" i="1"/>
  <c r="I22" i="1"/>
  <c r="K22" i="1" s="1"/>
  <c r="L22" i="1" s="1"/>
  <c r="F54" i="1"/>
  <c r="F65" i="1"/>
  <c r="F58" i="1"/>
  <c r="F29" i="1"/>
  <c r="E57" i="1"/>
  <c r="G30" i="1"/>
  <c r="J59" i="1"/>
  <c r="F26" i="1"/>
  <c r="J25" i="1"/>
  <c r="G33" i="1"/>
  <c r="E56" i="1"/>
  <c r="J52" i="1"/>
  <c r="J40" i="1"/>
  <c r="G21" i="1"/>
  <c r="F88" i="1"/>
  <c r="F77" i="1"/>
  <c r="J92" i="1"/>
  <c r="G57" i="1"/>
  <c r="I39" i="1"/>
  <c r="K39" i="1" s="1"/>
  <c r="L39" i="1" s="1"/>
  <c r="I25" i="1"/>
  <c r="K25" i="1" s="1"/>
  <c r="L25" i="1" s="1"/>
  <c r="F91" i="1"/>
  <c r="E44" i="1"/>
  <c r="H22" i="1"/>
  <c r="J78" i="1"/>
  <c r="G87" i="1"/>
  <c r="G24" i="1"/>
  <c r="I63" i="1"/>
  <c r="K63" i="1" s="1"/>
  <c r="L63" i="1" s="1"/>
  <c r="H39" i="1"/>
  <c r="J96" i="1"/>
  <c r="H33" i="1"/>
  <c r="J21" i="1"/>
  <c r="I44" i="1"/>
  <c r="K44" i="1" s="1"/>
  <c r="L44" i="1" s="1"/>
  <c r="I59" i="1"/>
  <c r="K59" i="1" s="1"/>
  <c r="L59" i="1" s="1"/>
  <c r="I26" i="1"/>
  <c r="K26" i="1" s="1"/>
  <c r="L26" i="1" s="1"/>
  <c r="H65" i="1"/>
  <c r="H23" i="1"/>
  <c r="H24" i="1"/>
  <c r="I32" i="1"/>
  <c r="K32" i="1" s="1"/>
  <c r="L32" i="1" s="1"/>
  <c r="J58" i="1"/>
  <c r="E93" i="1"/>
  <c r="F45" i="1"/>
  <c r="H53" i="1"/>
  <c r="H52" i="1"/>
  <c r="H49" i="1"/>
  <c r="F69" i="1"/>
  <c r="H32" i="1"/>
  <c r="I35" i="1"/>
  <c r="K35" i="1" s="1"/>
  <c r="L35" i="1" s="1"/>
  <c r="F89" i="1"/>
  <c r="G64" i="1"/>
  <c r="F46" i="1"/>
  <c r="F74" i="1"/>
  <c r="J60" i="1"/>
  <c r="E60" i="1"/>
  <c r="G85" i="1"/>
  <c r="E72" i="1"/>
  <c r="E25" i="1"/>
  <c r="G37" i="1"/>
  <c r="H29" i="1"/>
  <c r="H98" i="1"/>
  <c r="G65" i="1"/>
  <c r="I86" i="1"/>
  <c r="K86" i="1" s="1"/>
  <c r="L86" i="1" s="1"/>
  <c r="E73" i="1"/>
  <c r="F35" i="1"/>
  <c r="J37" i="1"/>
  <c r="J55" i="1"/>
  <c r="J51" i="1"/>
  <c r="G27" i="1"/>
  <c r="H69" i="1"/>
  <c r="G40" i="1"/>
  <c r="I78" i="1"/>
  <c r="K78" i="1" s="1"/>
  <c r="L78" i="1" s="1"/>
  <c r="H81" i="1"/>
  <c r="F27" i="1"/>
  <c r="J26" i="1"/>
  <c r="H99" i="1"/>
  <c r="H63" i="1"/>
  <c r="E22" i="1"/>
  <c r="G31" i="1"/>
  <c r="H55" i="1"/>
  <c r="J102" i="1"/>
  <c r="I69" i="1"/>
  <c r="K69" i="1" s="1"/>
  <c r="L69" i="1" s="1"/>
  <c r="H106" i="1"/>
  <c r="I79" i="1"/>
  <c r="K79" i="1" s="1"/>
  <c r="L79" i="1" s="1"/>
  <c r="F40" i="1"/>
  <c r="I46" i="1"/>
  <c r="K46" i="1" s="1"/>
  <c r="L46" i="1" s="1"/>
  <c r="E61" i="1"/>
  <c r="H70" i="1"/>
  <c r="H83" i="1"/>
  <c r="J56" i="1"/>
  <c r="G66" i="1"/>
  <c r="I52" i="1"/>
  <c r="K52" i="1" s="1"/>
  <c r="L52" i="1" s="1"/>
  <c r="F84" i="1"/>
  <c r="G28" i="1"/>
  <c r="I61" i="1"/>
  <c r="K61" i="1" s="1"/>
  <c r="L61" i="1" s="1"/>
  <c r="H61" i="1"/>
  <c r="E89" i="1"/>
  <c r="F57" i="1"/>
  <c r="H97" i="1"/>
  <c r="F63" i="1"/>
  <c r="H103" i="1"/>
  <c r="J93" i="1"/>
  <c r="G84" i="1"/>
  <c r="G69" i="1"/>
  <c r="I103" i="1"/>
  <c r="K103" i="1" s="1"/>
  <c r="L103" i="1" s="1"/>
  <c r="J63" i="1"/>
  <c r="I47" i="1"/>
  <c r="K47" i="1" s="1"/>
  <c r="L47" i="1" s="1"/>
  <c r="J89" i="1"/>
  <c r="H60" i="1"/>
  <c r="J33" i="1"/>
  <c r="I102" i="1"/>
  <c r="K102" i="1" s="1"/>
  <c r="L102" i="1" s="1"/>
  <c r="J31" i="1"/>
  <c r="H87" i="1"/>
  <c r="E58" i="1"/>
  <c r="J66" i="1"/>
  <c r="I28" i="1"/>
  <c r="K28" i="1" s="1"/>
  <c r="L28" i="1" s="1"/>
  <c r="E51" i="1"/>
  <c r="H43" i="1"/>
  <c r="E91" i="1"/>
  <c r="I40" i="1"/>
  <c r="K40" i="1" s="1"/>
  <c r="L40" i="1" s="1"/>
  <c r="F80" i="1"/>
  <c r="J29" i="1"/>
  <c r="E45" i="1"/>
  <c r="J84" i="1"/>
  <c r="J38" i="1"/>
  <c r="G79" i="1"/>
  <c r="E67" i="1"/>
  <c r="I49" i="1"/>
  <c r="K49" i="1" s="1"/>
  <c r="L49" i="1" s="1"/>
  <c r="J61" i="1"/>
  <c r="G45" i="1"/>
  <c r="E26" i="1"/>
  <c r="F68" i="1"/>
  <c r="E53" i="1"/>
  <c r="H101" i="1"/>
  <c r="G93" i="1"/>
  <c r="I73" i="1"/>
  <c r="K73" i="1" s="1"/>
  <c r="L73" i="1" s="1"/>
  <c r="E80" i="1"/>
  <c r="G53" i="1"/>
  <c r="J70" i="1"/>
  <c r="F82" i="1"/>
  <c r="I31" i="1"/>
  <c r="K31" i="1" s="1"/>
  <c r="L31" i="1" s="1"/>
  <c r="E64" i="1"/>
  <c r="I94" i="1"/>
  <c r="K94" i="1" s="1"/>
  <c r="L94" i="1" s="1"/>
  <c r="F43" i="1"/>
  <c r="H82" i="1"/>
  <c r="E33" i="1"/>
  <c r="I85" i="1"/>
  <c r="K85" i="1" s="1"/>
  <c r="L85" i="1" s="1"/>
  <c r="F51" i="1"/>
  <c r="F94" i="1"/>
  <c r="E79" i="1"/>
  <c r="I83" i="1"/>
  <c r="K83" i="1" s="1"/>
  <c r="L83" i="1" s="1"/>
  <c r="F30" i="1"/>
  <c r="H38" i="1"/>
  <c r="I96" i="1"/>
  <c r="K96" i="1" s="1"/>
  <c r="L96" i="1" s="1"/>
  <c r="J47" i="1"/>
  <c r="H45" i="1"/>
  <c r="E83" i="1"/>
  <c r="G29" i="1"/>
  <c r="F97" i="1"/>
  <c r="J41" i="1"/>
  <c r="E82" i="1"/>
  <c r="J57" i="1"/>
  <c r="E38" i="1"/>
  <c r="J68" i="1"/>
  <c r="H71" i="1"/>
  <c r="F39" i="1"/>
  <c r="J79" i="1"/>
  <c r="I38" i="1"/>
  <c r="K38" i="1" s="1"/>
  <c r="L38" i="1" s="1"/>
  <c r="I72" i="1"/>
  <c r="K72" i="1" s="1"/>
  <c r="L72" i="1" s="1"/>
  <c r="J46" i="1"/>
  <c r="F78" i="1"/>
  <c r="J65" i="1"/>
  <c r="F106" i="1"/>
  <c r="G96" i="1"/>
  <c r="G47" i="1"/>
  <c r="J86" i="1"/>
  <c r="E28" i="1"/>
  <c r="I53" i="1"/>
  <c r="K53" i="1" s="1"/>
  <c r="L53" i="1" s="1"/>
  <c r="I106" i="1"/>
  <c r="K106" i="1" s="1"/>
  <c r="L106" i="1" s="1"/>
  <c r="G58" i="1"/>
  <c r="J88" i="1"/>
  <c r="H58" i="1"/>
  <c r="I99" i="1"/>
  <c r="K99" i="1" s="1"/>
  <c r="L99" i="1" s="1"/>
  <c r="J91" i="1"/>
  <c r="I92" i="1"/>
  <c r="K92" i="1" s="1"/>
  <c r="L92" i="1" s="1"/>
  <c r="H35" i="1"/>
  <c r="G72" i="1"/>
  <c r="I23" i="1"/>
  <c r="K23" i="1" s="1"/>
  <c r="L23" i="1" s="1"/>
  <c r="F50" i="1"/>
  <c r="H86" i="1"/>
  <c r="G106" i="1"/>
  <c r="E23" i="1"/>
  <c r="G56" i="1"/>
  <c r="H96" i="1"/>
  <c r="F23" i="1"/>
  <c r="H47" i="1"/>
  <c r="F92" i="1"/>
  <c r="F42" i="1"/>
  <c r="E69" i="1"/>
  <c r="J97" i="1"/>
  <c r="I65" i="1"/>
  <c r="K65" i="1" s="1"/>
  <c r="L65" i="1" s="1"/>
  <c r="G94" i="1"/>
  <c r="F70" i="1"/>
  <c r="I82" i="1"/>
  <c r="K82" i="1" s="1"/>
  <c r="L82" i="1" s="1"/>
  <c r="H59" i="1"/>
  <c r="G95" i="1"/>
  <c r="J32" i="1"/>
  <c r="I27" i="1"/>
  <c r="K27" i="1" s="1"/>
  <c r="L27" i="1" s="1"/>
  <c r="J103" i="1"/>
  <c r="G54" i="1"/>
  <c r="H25" i="1"/>
  <c r="I45" i="1"/>
  <c r="K45" i="1" s="1"/>
  <c r="L45" i="1" s="1"/>
  <c r="G61" i="1"/>
  <c r="G55" i="1"/>
  <c r="I75" i="1"/>
  <c r="K75" i="1" s="1"/>
  <c r="L75" i="1" s="1"/>
  <c r="H37" i="1"/>
  <c r="J83" i="1"/>
  <c r="I43" i="1"/>
  <c r="K43" i="1" s="1"/>
  <c r="L43" i="1" s="1"/>
  <c r="H95" i="1"/>
  <c r="I24" i="1"/>
  <c r="K24" i="1" s="1"/>
  <c r="L24" i="1" s="1"/>
  <c r="H80" i="1"/>
  <c r="H17" i="1"/>
  <c r="J42" i="1"/>
  <c r="F75" i="1"/>
  <c r="G89" i="1"/>
  <c r="J75" i="1"/>
  <c r="E40" i="1"/>
  <c r="H64" i="1"/>
  <c r="I97" i="1"/>
  <c r="K97" i="1" s="1"/>
  <c r="L97" i="1" s="1"/>
  <c r="H21" i="1"/>
  <c r="G42" i="1"/>
  <c r="F73" i="1"/>
  <c r="H31" i="1"/>
  <c r="J54" i="1"/>
  <c r="J80" i="1"/>
  <c r="E103" i="1"/>
  <c r="G68" i="1"/>
  <c r="H93" i="1"/>
  <c r="G60" i="1"/>
  <c r="H85" i="1"/>
  <c r="J73" i="1"/>
  <c r="J99" i="1"/>
  <c r="F53" i="1"/>
  <c r="H77" i="1"/>
  <c r="H102" i="1"/>
  <c r="I33" i="1"/>
  <c r="K33" i="1" s="1"/>
  <c r="L33" i="1" s="1"/>
  <c r="J44" i="1"/>
  <c r="H72" i="1"/>
  <c r="J95" i="1"/>
  <c r="F100" i="1"/>
  <c r="F93" i="1"/>
  <c r="E39" i="1"/>
  <c r="J50" i="1"/>
  <c r="H78" i="1"/>
  <c r="F99" i="1"/>
  <c r="E81" i="1"/>
  <c r="E30" i="1"/>
  <c r="F41" i="1"/>
  <c r="F55" i="1"/>
  <c r="E84" i="1"/>
  <c r="F25" i="1"/>
  <c r="H40" i="1"/>
  <c r="H57" i="1"/>
  <c r="J71" i="1"/>
  <c r="F85" i="1"/>
  <c r="F102" i="1"/>
  <c r="I56" i="1"/>
  <c r="K56" i="1" s="1"/>
  <c r="L56" i="1" s="1"/>
  <c r="E70" i="1"/>
  <c r="E87" i="1"/>
  <c r="G102" i="1"/>
  <c r="F61" i="1"/>
  <c r="F79" i="1"/>
  <c r="H94" i="1"/>
  <c r="H79" i="1"/>
  <c r="E74" i="1"/>
  <c r="I77" i="1"/>
  <c r="K77" i="1" s="1"/>
  <c r="L77" i="1" s="1"/>
  <c r="F101" i="1"/>
  <c r="I36" i="1"/>
  <c r="K36" i="1" s="1"/>
  <c r="L36" i="1" s="1"/>
  <c r="H54" i="1"/>
  <c r="J77" i="1"/>
  <c r="E100" i="1"/>
  <c r="I54" i="1"/>
  <c r="K54" i="1" s="1"/>
  <c r="L54" i="1" s="1"/>
  <c r="E99" i="1"/>
  <c r="E41" i="1"/>
  <c r="I60" i="1"/>
  <c r="K60" i="1" s="1"/>
  <c r="L60" i="1" s="1"/>
  <c r="F81" i="1"/>
  <c r="F47" i="1"/>
  <c r="G100" i="1"/>
  <c r="E32" i="1"/>
  <c r="G43" i="1"/>
  <c r="E66" i="1"/>
  <c r="H88" i="1"/>
  <c r="J28" i="1"/>
  <c r="J45" i="1"/>
  <c r="F59" i="1"/>
  <c r="H74" i="1"/>
  <c r="H92" i="1"/>
  <c r="J106" i="1"/>
  <c r="G59" i="1"/>
  <c r="G77" i="1"/>
  <c r="I91" i="1"/>
  <c r="K91" i="1" s="1"/>
  <c r="L91" i="1" s="1"/>
  <c r="H51" i="1"/>
  <c r="H68" i="1"/>
  <c r="J82" i="1"/>
  <c r="F96" i="1"/>
  <c r="E92" i="1"/>
  <c r="I68" i="1"/>
  <c r="K68" i="1" s="1"/>
  <c r="L68" i="1" s="1"/>
  <c r="G22" i="1"/>
  <c r="F37" i="1"/>
  <c r="J49" i="1"/>
  <c r="I71" i="1"/>
  <c r="K71" i="1" s="1"/>
  <c r="L71" i="1" s="1"/>
  <c r="G99" i="1"/>
  <c r="E35" i="1"/>
  <c r="G50" i="1"/>
  <c r="H66" i="1"/>
  <c r="I81" i="1"/>
  <c r="K81" i="1" s="1"/>
  <c r="L81" i="1" s="1"/>
  <c r="E95" i="1"/>
  <c r="G51" i="1"/>
  <c r="H67" i="1"/>
  <c r="J81" i="1"/>
  <c r="E96" i="1"/>
  <c r="I57" i="1"/>
  <c r="K57" i="1" s="1"/>
  <c r="L57" i="1" s="1"/>
  <c r="E71" i="1"/>
  <c r="F87" i="1"/>
  <c r="G103" i="1"/>
  <c r="J30" i="1"/>
  <c r="F66" i="1"/>
  <c r="J35" i="1"/>
  <c r="I88" i="1"/>
  <c r="K88" i="1" s="1"/>
  <c r="L88" i="1" s="1"/>
  <c r="E47" i="1"/>
  <c r="J24" i="1"/>
  <c r="I58" i="1"/>
  <c r="K58" i="1" s="1"/>
  <c r="L58" i="1" s="1"/>
  <c r="E65" i="1"/>
  <c r="H27" i="1"/>
  <c r="G91" i="1"/>
  <c r="J22" i="1"/>
  <c r="I37" i="1"/>
  <c r="K37" i="1" s="1"/>
  <c r="L37" i="1" s="1"/>
  <c r="E49" i="1"/>
  <c r="E68" i="1"/>
  <c r="G83" i="1"/>
  <c r="I101" i="1"/>
  <c r="K101" i="1" s="1"/>
  <c r="L101" i="1" s="1"/>
  <c r="J101" i="1"/>
  <c r="G82" i="1"/>
  <c r="F22" i="1"/>
  <c r="E42" i="1"/>
  <c r="E55" i="1"/>
  <c r="G70" i="1"/>
  <c r="G88" i="1"/>
  <c r="I50" i="1"/>
  <c r="K50" i="1" s="1"/>
  <c r="L50" i="1" s="1"/>
  <c r="E85" i="1"/>
  <c r="E27" i="1"/>
  <c r="F36" i="1"/>
  <c r="G44" i="1"/>
  <c r="H56" i="1"/>
  <c r="J74" i="1"/>
  <c r="E98" i="1"/>
  <c r="I29" i="1"/>
  <c r="K29" i="1" s="1"/>
  <c r="L29" i="1" s="1"/>
  <c r="G41" i="1"/>
  <c r="E52" i="1"/>
  <c r="I64" i="1"/>
  <c r="K64" i="1" s="1"/>
  <c r="L64" i="1" s="1"/>
  <c r="G75" i="1"/>
  <c r="E86" i="1"/>
  <c r="I98" i="1"/>
  <c r="K98" i="1" s="1"/>
  <c r="L98" i="1" s="1"/>
  <c r="H50" i="1"/>
  <c r="F60" i="1"/>
  <c r="J72" i="1"/>
  <c r="H84" i="1"/>
  <c r="F95" i="1"/>
  <c r="G52" i="1"/>
  <c r="E63" i="1"/>
  <c r="I74" i="1"/>
  <c r="K74" i="1" s="1"/>
  <c r="L74" i="1" s="1"/>
  <c r="G86" i="1"/>
  <c r="E97" i="1"/>
  <c r="E50" i="1"/>
  <c r="I41" i="1"/>
  <c r="K41" i="1" s="1"/>
  <c r="L41" i="1" s="1"/>
  <c r="E75" i="1"/>
  <c r="I95" i="1"/>
  <c r="K95" i="1" s="1"/>
  <c r="L95" i="1" s="1"/>
  <c r="I30" i="1"/>
  <c r="K30" i="1" s="1"/>
  <c r="L30" i="1" s="1"/>
  <c r="J39" i="1"/>
  <c r="I51" i="1"/>
  <c r="K51" i="1" s="1"/>
  <c r="L51" i="1" s="1"/>
  <c r="F71" i="1"/>
  <c r="I87" i="1"/>
  <c r="K87" i="1" s="1"/>
  <c r="L87" i="1" s="1"/>
  <c r="J87" i="1"/>
  <c r="G49" i="1"/>
  <c r="H89" i="1"/>
  <c r="E36" i="1"/>
  <c r="F44" i="1"/>
  <c r="E59" i="1"/>
  <c r="G74" i="1"/>
  <c r="I93" i="1"/>
  <c r="K93" i="1" s="1"/>
  <c r="L93" i="1" s="1"/>
  <c r="F56" i="1"/>
  <c r="J94" i="1"/>
  <c r="E29" i="1"/>
  <c r="F38" i="1"/>
  <c r="G46" i="1"/>
  <c r="G63" i="1"/>
  <c r="G81" i="1"/>
  <c r="E102" i="1"/>
  <c r="G32" i="1"/>
  <c r="E43" i="1"/>
  <c r="I55" i="1"/>
  <c r="K55" i="1" s="1"/>
  <c r="L55" i="1" s="1"/>
  <c r="G67" i="1"/>
  <c r="E78" i="1"/>
  <c r="I89" i="1"/>
  <c r="K89" i="1" s="1"/>
  <c r="L89" i="1" s="1"/>
  <c r="G101" i="1"/>
  <c r="F52" i="1"/>
  <c r="J64" i="1"/>
  <c r="H75" i="1"/>
  <c r="F86" i="1"/>
  <c r="J98" i="1"/>
  <c r="E54" i="1"/>
  <c r="I66" i="1"/>
  <c r="K66" i="1" s="1"/>
  <c r="L66" i="1" s="1"/>
  <c r="G78" i="1"/>
  <c r="E88" i="1"/>
  <c r="I100" i="1"/>
  <c r="K100" i="1" s="1"/>
  <c r="L100" i="1" s="1"/>
  <c r="E106" i="1"/>
</calcChain>
</file>

<file path=xl/sharedStrings.xml><?xml version="1.0" encoding="utf-8"?>
<sst xmlns="http://schemas.openxmlformats.org/spreadsheetml/2006/main" count="58" uniqueCount="44">
  <si>
    <t>Datum</t>
  </si>
  <si>
    <t>Sign.</t>
  </si>
  <si>
    <t>Framlopp</t>
  </si>
  <si>
    <t>Retur</t>
  </si>
  <si>
    <t>Rumstemp</t>
  </si>
  <si>
    <t>Delta t</t>
  </si>
  <si>
    <t>F kof</t>
  </si>
  <si>
    <t>gp</t>
  </si>
  <si>
    <t xml:space="preserve">Nya omräkn. värde enl. EN442 </t>
  </si>
  <si>
    <t>MP</t>
  </si>
  <si>
    <t>MPC</t>
  </si>
  <si>
    <t>MP2</t>
  </si>
  <si>
    <t>PKP(21)</t>
  </si>
  <si>
    <t>MP2C2</t>
  </si>
  <si>
    <t>MP4</t>
  </si>
  <si>
    <t>MP4C</t>
  </si>
  <si>
    <t>MP3C</t>
  </si>
  <si>
    <t>MP3</t>
  </si>
  <si>
    <t>Kt</t>
  </si>
  <si>
    <t>b</t>
  </si>
  <si>
    <t>c0</t>
  </si>
  <si>
    <t>c1</t>
  </si>
  <si>
    <t>längdefak</t>
  </si>
  <si>
    <t>(specialanpassad radiator se längre ned)   (byggmått se längst ned)</t>
  </si>
  <si>
    <t>grader C</t>
  </si>
  <si>
    <t>Värmeavgivning enl. EN442  Watt</t>
  </si>
  <si>
    <t>*) effekt enl ISO</t>
  </si>
  <si>
    <t>Omräkningsfaktor f</t>
  </si>
  <si>
    <t xml:space="preserve"> </t>
  </si>
  <si>
    <t>Rum</t>
  </si>
  <si>
    <t xml:space="preserve">Höjd </t>
  </si>
  <si>
    <t>Antal</t>
  </si>
  <si>
    <t>Längd</t>
  </si>
  <si>
    <t>Panelradiator TYP</t>
  </si>
  <si>
    <t>mm</t>
  </si>
  <si>
    <t>Kanaler</t>
  </si>
  <si>
    <t>MP2C</t>
  </si>
  <si>
    <t>MP3 *</t>
  </si>
  <si>
    <t>MP4 *</t>
  </si>
  <si>
    <t>MP4C *</t>
  </si>
  <si>
    <t xml:space="preserve">Värmeavgivningsvärde på höjder över 990mm är beräknade värden och kan ha en differens på upp till 5% </t>
  </si>
  <si>
    <t>Byggmått</t>
  </si>
  <si>
    <t>Ända värdena i de tre grå rutona nedan</t>
  </si>
  <si>
    <t>Specialanpassad radiator, ange höjd och antal kanaler, max höjd 2000 mm, max längd 25 kanaler (1000 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</si>
</sst>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00"/>
    <numFmt numFmtId="166" formatCode="0.00000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theme="5"/>
      <name val="Arial"/>
      <family val="2"/>
    </font>
    <font>
      <b/>
      <sz val="10"/>
      <color theme="5"/>
      <name val="Arial"/>
      <family val="2"/>
    </font>
    <font>
      <sz val="11"/>
      <color theme="5"/>
      <name val="Calibri"/>
      <family val="2"/>
      <scheme val="minor"/>
    </font>
    <font>
      <b/>
      <sz val="10"/>
      <color theme="2" tint="-0.499984740745262"/>
      <name val="Arial"/>
      <family val="2"/>
    </font>
    <font>
      <sz val="11"/>
      <color theme="2" tint="-0.499984740745262"/>
      <name val="Calibri"/>
      <family val="2"/>
      <scheme val="minor"/>
    </font>
    <font>
      <sz val="8"/>
      <color theme="5"/>
      <name val="Arial"/>
      <family val="2"/>
    </font>
    <font>
      <b/>
      <sz val="26"/>
      <color theme="5"/>
      <name val="Arial"/>
      <family val="2"/>
    </font>
    <font>
      <sz val="10"/>
      <color theme="5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0" fillId="2" borderId="0" xfId="0" applyFill="1"/>
    <xf numFmtId="164" fontId="0" fillId="0" borderId="0" xfId="0" applyNumberFormat="1" applyBorder="1"/>
    <xf numFmtId="165" fontId="0" fillId="0" borderId="0" xfId="0" applyNumberFormat="1" applyBorder="1"/>
    <xf numFmtId="0" fontId="3" fillId="0" borderId="0" xfId="0" applyFont="1"/>
    <xf numFmtId="164" fontId="0" fillId="0" borderId="1" xfId="0" applyNumberFormat="1" applyBorder="1"/>
    <xf numFmtId="165" fontId="0" fillId="0" borderId="1" xfId="0" applyNumberFormat="1" applyBorder="1"/>
    <xf numFmtId="166" fontId="0" fillId="0" borderId="0" xfId="0" applyNumberFormat="1" applyBorder="1"/>
    <xf numFmtId="164" fontId="0" fillId="0" borderId="2" xfId="0" applyNumberFormat="1" applyBorder="1"/>
    <xf numFmtId="165" fontId="0" fillId="0" borderId="2" xfId="0" applyNumberFormat="1" applyBorder="1"/>
    <xf numFmtId="165" fontId="0" fillId="0" borderId="0" xfId="0" applyNumberFormat="1" applyFill="1" applyBorder="1"/>
    <xf numFmtId="166" fontId="0" fillId="0" borderId="2" xfId="0" applyNumberFormat="1" applyBorder="1"/>
    <xf numFmtId="0" fontId="0" fillId="0" borderId="3" xfId="0" applyBorder="1"/>
    <xf numFmtId="164" fontId="0" fillId="0" borderId="3" xfId="0" applyNumberFormat="1" applyBorder="1"/>
    <xf numFmtId="0" fontId="0" fillId="0" borderId="4" xfId="0" applyFill="1" applyBorder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/>
    </xf>
    <xf numFmtId="0" fontId="2" fillId="0" borderId="3" xfId="0" applyFont="1" applyBorder="1"/>
    <xf numFmtId="0" fontId="6" fillId="0" borderId="6" xfId="0" applyFont="1" applyBorder="1" applyAlignment="1">
      <alignment horizontal="center"/>
    </xf>
    <xf numFmtId="0" fontId="2" fillId="0" borderId="4" xfId="0" applyFont="1" applyBorder="1"/>
    <xf numFmtId="0" fontId="6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0" xfId="0" applyFont="1"/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7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1" fontId="3" fillId="3" borderId="14" xfId="0" applyNumberFormat="1" applyFont="1" applyFill="1" applyBorder="1" applyAlignment="1">
      <alignment horizontal="center"/>
    </xf>
    <xf numFmtId="1" fontId="3" fillId="3" borderId="13" xfId="0" applyNumberFormat="1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10" fillId="5" borderId="15" xfId="0" applyFont="1" applyFill="1" applyBorder="1" applyAlignment="1" applyProtection="1">
      <alignment horizontal="center"/>
      <protection locked="0"/>
    </xf>
    <xf numFmtId="0" fontId="11" fillId="5" borderId="0" xfId="0" applyFont="1" applyFill="1"/>
    <xf numFmtId="0" fontId="12" fillId="5" borderId="0" xfId="0" applyFont="1" applyFill="1"/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14" fillId="3" borderId="0" xfId="0" applyFont="1" applyFill="1"/>
    <xf numFmtId="0" fontId="10" fillId="0" borderId="0" xfId="0" applyFont="1"/>
    <xf numFmtId="0" fontId="15" fillId="0" borderId="0" xfId="0" applyFont="1"/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1" fontId="17" fillId="3" borderId="0" xfId="0" applyNumberFormat="1" applyFont="1" applyFill="1" applyBorder="1" applyAlignment="1">
      <alignment horizontal="center"/>
    </xf>
    <xf numFmtId="1" fontId="17" fillId="3" borderId="4" xfId="0" applyNumberFormat="1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1" fontId="17" fillId="4" borderId="0" xfId="0" applyNumberFormat="1" applyFont="1" applyFill="1" applyBorder="1" applyAlignment="1">
      <alignment horizontal="center"/>
    </xf>
    <xf numFmtId="1" fontId="17" fillId="4" borderId="4" xfId="0" applyNumberFormat="1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1" fontId="17" fillId="4" borderId="2" xfId="0" applyNumberFormat="1" applyFont="1" applyFill="1" applyBorder="1" applyAlignment="1">
      <alignment horizontal="center"/>
    </xf>
    <xf numFmtId="1" fontId="17" fillId="4" borderId="8" xfId="0" applyNumberFormat="1" applyFont="1" applyFill="1" applyBorder="1" applyAlignment="1">
      <alignment horizontal="center"/>
    </xf>
    <xf numFmtId="0" fontId="8" fillId="5" borderId="13" xfId="0" applyFont="1" applyFill="1" applyBorder="1" applyAlignment="1" applyProtection="1">
      <alignment horizontal="center"/>
      <protection locked="0"/>
    </xf>
    <xf numFmtId="0" fontId="8" fillId="5" borderId="12" xfId="0" applyFont="1" applyFill="1" applyBorder="1" applyAlignment="1" applyProtection="1">
      <alignment horizontal="center"/>
      <protection locked="0"/>
    </xf>
    <xf numFmtId="0" fontId="1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Border="1" applyAlignment="1"/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6" fillId="0" borderId="9" xfId="0" applyFont="1" applyBorder="1" applyAlignment="1">
      <alignment horizontal="center" vertical="center" textRotation="90"/>
    </xf>
    <xf numFmtId="0" fontId="16" fillId="0" borderId="10" xfId="0" applyFont="1" applyBorder="1" applyAlignment="1">
      <alignment horizontal="center" vertical="center" textRotation="90"/>
    </xf>
    <xf numFmtId="0" fontId="16" fillId="0" borderId="11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111</xdr:row>
      <xdr:rowOff>0</xdr:rowOff>
    </xdr:from>
    <xdr:to>
      <xdr:col>12</xdr:col>
      <xdr:colOff>360289</xdr:colOff>
      <xdr:row>126</xdr:row>
      <xdr:rowOff>542925</xdr:rowOff>
    </xdr:to>
    <xdr:pic>
      <xdr:nvPicPr>
        <xdr:cNvPr id="3" name="Bildobjekt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9526250"/>
          <a:ext cx="7732639" cy="340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8"/>
  <sheetViews>
    <sheetView tabSelected="1" topLeftCell="A12" workbookViewId="0">
      <selection activeCell="D15" sqref="D15"/>
    </sheetView>
  </sheetViews>
  <sheetFormatPr defaultRowHeight="15" x14ac:dyDescent="0.25"/>
  <cols>
    <col min="1" max="1" width="0.42578125" customWidth="1"/>
    <col min="2" max="2" width="12.5703125" style="1" bestFit="1" customWidth="1"/>
    <col min="3" max="4" width="9.28515625" style="1" bestFit="1" customWidth="1"/>
    <col min="5" max="8" width="9.28515625" bestFit="1" customWidth="1"/>
    <col min="9" max="9" width="11.85546875" bestFit="1" customWidth="1"/>
    <col min="10" max="11" width="9.28515625" bestFit="1" customWidth="1"/>
    <col min="12" max="12" width="11.85546875" bestFit="1" customWidth="1"/>
    <col min="13" max="13" width="9.28515625" bestFit="1" customWidth="1"/>
    <col min="257" max="257" width="0.42578125" customWidth="1"/>
    <col min="258" max="258" width="12.5703125" bestFit="1" customWidth="1"/>
    <col min="259" max="264" width="9.28515625" bestFit="1" customWidth="1"/>
    <col min="265" max="265" width="11.85546875" bestFit="1" customWidth="1"/>
    <col min="266" max="267" width="9.28515625" bestFit="1" customWidth="1"/>
    <col min="268" max="268" width="11.85546875" bestFit="1" customWidth="1"/>
    <col min="269" max="269" width="9.28515625" bestFit="1" customWidth="1"/>
    <col min="513" max="513" width="0.42578125" customWidth="1"/>
    <col min="514" max="514" width="12.5703125" bestFit="1" customWidth="1"/>
    <col min="515" max="520" width="9.28515625" bestFit="1" customWidth="1"/>
    <col min="521" max="521" width="11.85546875" bestFit="1" customWidth="1"/>
    <col min="522" max="523" width="9.28515625" bestFit="1" customWidth="1"/>
    <col min="524" max="524" width="11.85546875" bestFit="1" customWidth="1"/>
    <col min="525" max="525" width="9.28515625" bestFit="1" customWidth="1"/>
    <col min="769" max="769" width="0.42578125" customWidth="1"/>
    <col min="770" max="770" width="12.5703125" bestFit="1" customWidth="1"/>
    <col min="771" max="776" width="9.28515625" bestFit="1" customWidth="1"/>
    <col min="777" max="777" width="11.85546875" bestFit="1" customWidth="1"/>
    <col min="778" max="779" width="9.28515625" bestFit="1" customWidth="1"/>
    <col min="780" max="780" width="11.85546875" bestFit="1" customWidth="1"/>
    <col min="781" max="781" width="9.28515625" bestFit="1" customWidth="1"/>
    <col min="1025" max="1025" width="0.42578125" customWidth="1"/>
    <col min="1026" max="1026" width="12.5703125" bestFit="1" customWidth="1"/>
    <col min="1027" max="1032" width="9.28515625" bestFit="1" customWidth="1"/>
    <col min="1033" max="1033" width="11.85546875" bestFit="1" customWidth="1"/>
    <col min="1034" max="1035" width="9.28515625" bestFit="1" customWidth="1"/>
    <col min="1036" max="1036" width="11.85546875" bestFit="1" customWidth="1"/>
    <col min="1037" max="1037" width="9.28515625" bestFit="1" customWidth="1"/>
    <col min="1281" max="1281" width="0.42578125" customWidth="1"/>
    <col min="1282" max="1282" width="12.5703125" bestFit="1" customWidth="1"/>
    <col min="1283" max="1288" width="9.28515625" bestFit="1" customWidth="1"/>
    <col min="1289" max="1289" width="11.85546875" bestFit="1" customWidth="1"/>
    <col min="1290" max="1291" width="9.28515625" bestFit="1" customWidth="1"/>
    <col min="1292" max="1292" width="11.85546875" bestFit="1" customWidth="1"/>
    <col min="1293" max="1293" width="9.28515625" bestFit="1" customWidth="1"/>
    <col min="1537" max="1537" width="0.42578125" customWidth="1"/>
    <col min="1538" max="1538" width="12.5703125" bestFit="1" customWidth="1"/>
    <col min="1539" max="1544" width="9.28515625" bestFit="1" customWidth="1"/>
    <col min="1545" max="1545" width="11.85546875" bestFit="1" customWidth="1"/>
    <col min="1546" max="1547" width="9.28515625" bestFit="1" customWidth="1"/>
    <col min="1548" max="1548" width="11.85546875" bestFit="1" customWidth="1"/>
    <col min="1549" max="1549" width="9.28515625" bestFit="1" customWidth="1"/>
    <col min="1793" max="1793" width="0.42578125" customWidth="1"/>
    <col min="1794" max="1794" width="12.5703125" bestFit="1" customWidth="1"/>
    <col min="1795" max="1800" width="9.28515625" bestFit="1" customWidth="1"/>
    <col min="1801" max="1801" width="11.85546875" bestFit="1" customWidth="1"/>
    <col min="1802" max="1803" width="9.28515625" bestFit="1" customWidth="1"/>
    <col min="1804" max="1804" width="11.85546875" bestFit="1" customWidth="1"/>
    <col min="1805" max="1805" width="9.28515625" bestFit="1" customWidth="1"/>
    <col min="2049" max="2049" width="0.42578125" customWidth="1"/>
    <col min="2050" max="2050" width="12.5703125" bestFit="1" customWidth="1"/>
    <col min="2051" max="2056" width="9.28515625" bestFit="1" customWidth="1"/>
    <col min="2057" max="2057" width="11.85546875" bestFit="1" customWidth="1"/>
    <col min="2058" max="2059" width="9.28515625" bestFit="1" customWidth="1"/>
    <col min="2060" max="2060" width="11.85546875" bestFit="1" customWidth="1"/>
    <col min="2061" max="2061" width="9.28515625" bestFit="1" customWidth="1"/>
    <col min="2305" max="2305" width="0.42578125" customWidth="1"/>
    <col min="2306" max="2306" width="12.5703125" bestFit="1" customWidth="1"/>
    <col min="2307" max="2312" width="9.28515625" bestFit="1" customWidth="1"/>
    <col min="2313" max="2313" width="11.85546875" bestFit="1" customWidth="1"/>
    <col min="2314" max="2315" width="9.28515625" bestFit="1" customWidth="1"/>
    <col min="2316" max="2316" width="11.85546875" bestFit="1" customWidth="1"/>
    <col min="2317" max="2317" width="9.28515625" bestFit="1" customWidth="1"/>
    <col min="2561" max="2561" width="0.42578125" customWidth="1"/>
    <col min="2562" max="2562" width="12.5703125" bestFit="1" customWidth="1"/>
    <col min="2563" max="2568" width="9.28515625" bestFit="1" customWidth="1"/>
    <col min="2569" max="2569" width="11.85546875" bestFit="1" customWidth="1"/>
    <col min="2570" max="2571" width="9.28515625" bestFit="1" customWidth="1"/>
    <col min="2572" max="2572" width="11.85546875" bestFit="1" customWidth="1"/>
    <col min="2573" max="2573" width="9.28515625" bestFit="1" customWidth="1"/>
    <col min="2817" max="2817" width="0.42578125" customWidth="1"/>
    <col min="2818" max="2818" width="12.5703125" bestFit="1" customWidth="1"/>
    <col min="2819" max="2824" width="9.28515625" bestFit="1" customWidth="1"/>
    <col min="2825" max="2825" width="11.85546875" bestFit="1" customWidth="1"/>
    <col min="2826" max="2827" width="9.28515625" bestFit="1" customWidth="1"/>
    <col min="2828" max="2828" width="11.85546875" bestFit="1" customWidth="1"/>
    <col min="2829" max="2829" width="9.28515625" bestFit="1" customWidth="1"/>
    <col min="3073" max="3073" width="0.42578125" customWidth="1"/>
    <col min="3074" max="3074" width="12.5703125" bestFit="1" customWidth="1"/>
    <col min="3075" max="3080" width="9.28515625" bestFit="1" customWidth="1"/>
    <col min="3081" max="3081" width="11.85546875" bestFit="1" customWidth="1"/>
    <col min="3082" max="3083" width="9.28515625" bestFit="1" customWidth="1"/>
    <col min="3084" max="3084" width="11.85546875" bestFit="1" customWidth="1"/>
    <col min="3085" max="3085" width="9.28515625" bestFit="1" customWidth="1"/>
    <col min="3329" max="3329" width="0.42578125" customWidth="1"/>
    <col min="3330" max="3330" width="12.5703125" bestFit="1" customWidth="1"/>
    <col min="3331" max="3336" width="9.28515625" bestFit="1" customWidth="1"/>
    <col min="3337" max="3337" width="11.85546875" bestFit="1" customWidth="1"/>
    <col min="3338" max="3339" width="9.28515625" bestFit="1" customWidth="1"/>
    <col min="3340" max="3340" width="11.85546875" bestFit="1" customWidth="1"/>
    <col min="3341" max="3341" width="9.28515625" bestFit="1" customWidth="1"/>
    <col min="3585" max="3585" width="0.42578125" customWidth="1"/>
    <col min="3586" max="3586" width="12.5703125" bestFit="1" customWidth="1"/>
    <col min="3587" max="3592" width="9.28515625" bestFit="1" customWidth="1"/>
    <col min="3593" max="3593" width="11.85546875" bestFit="1" customWidth="1"/>
    <col min="3594" max="3595" width="9.28515625" bestFit="1" customWidth="1"/>
    <col min="3596" max="3596" width="11.85546875" bestFit="1" customWidth="1"/>
    <col min="3597" max="3597" width="9.28515625" bestFit="1" customWidth="1"/>
    <col min="3841" max="3841" width="0.42578125" customWidth="1"/>
    <col min="3842" max="3842" width="12.5703125" bestFit="1" customWidth="1"/>
    <col min="3843" max="3848" width="9.28515625" bestFit="1" customWidth="1"/>
    <col min="3849" max="3849" width="11.85546875" bestFit="1" customWidth="1"/>
    <col min="3850" max="3851" width="9.28515625" bestFit="1" customWidth="1"/>
    <col min="3852" max="3852" width="11.85546875" bestFit="1" customWidth="1"/>
    <col min="3853" max="3853" width="9.28515625" bestFit="1" customWidth="1"/>
    <col min="4097" max="4097" width="0.42578125" customWidth="1"/>
    <col min="4098" max="4098" width="12.5703125" bestFit="1" customWidth="1"/>
    <col min="4099" max="4104" width="9.28515625" bestFit="1" customWidth="1"/>
    <col min="4105" max="4105" width="11.85546875" bestFit="1" customWidth="1"/>
    <col min="4106" max="4107" width="9.28515625" bestFit="1" customWidth="1"/>
    <col min="4108" max="4108" width="11.85546875" bestFit="1" customWidth="1"/>
    <col min="4109" max="4109" width="9.28515625" bestFit="1" customWidth="1"/>
    <col min="4353" max="4353" width="0.42578125" customWidth="1"/>
    <col min="4354" max="4354" width="12.5703125" bestFit="1" customWidth="1"/>
    <col min="4355" max="4360" width="9.28515625" bestFit="1" customWidth="1"/>
    <col min="4361" max="4361" width="11.85546875" bestFit="1" customWidth="1"/>
    <col min="4362" max="4363" width="9.28515625" bestFit="1" customWidth="1"/>
    <col min="4364" max="4364" width="11.85546875" bestFit="1" customWidth="1"/>
    <col min="4365" max="4365" width="9.28515625" bestFit="1" customWidth="1"/>
    <col min="4609" max="4609" width="0.42578125" customWidth="1"/>
    <col min="4610" max="4610" width="12.5703125" bestFit="1" customWidth="1"/>
    <col min="4611" max="4616" width="9.28515625" bestFit="1" customWidth="1"/>
    <col min="4617" max="4617" width="11.85546875" bestFit="1" customWidth="1"/>
    <col min="4618" max="4619" width="9.28515625" bestFit="1" customWidth="1"/>
    <col min="4620" max="4620" width="11.85546875" bestFit="1" customWidth="1"/>
    <col min="4621" max="4621" width="9.28515625" bestFit="1" customWidth="1"/>
    <col min="4865" max="4865" width="0.42578125" customWidth="1"/>
    <col min="4866" max="4866" width="12.5703125" bestFit="1" customWidth="1"/>
    <col min="4867" max="4872" width="9.28515625" bestFit="1" customWidth="1"/>
    <col min="4873" max="4873" width="11.85546875" bestFit="1" customWidth="1"/>
    <col min="4874" max="4875" width="9.28515625" bestFit="1" customWidth="1"/>
    <col min="4876" max="4876" width="11.85546875" bestFit="1" customWidth="1"/>
    <col min="4877" max="4877" width="9.28515625" bestFit="1" customWidth="1"/>
    <col min="5121" max="5121" width="0.42578125" customWidth="1"/>
    <col min="5122" max="5122" width="12.5703125" bestFit="1" customWidth="1"/>
    <col min="5123" max="5128" width="9.28515625" bestFit="1" customWidth="1"/>
    <col min="5129" max="5129" width="11.85546875" bestFit="1" customWidth="1"/>
    <col min="5130" max="5131" width="9.28515625" bestFit="1" customWidth="1"/>
    <col min="5132" max="5132" width="11.85546875" bestFit="1" customWidth="1"/>
    <col min="5133" max="5133" width="9.28515625" bestFit="1" customWidth="1"/>
    <col min="5377" max="5377" width="0.42578125" customWidth="1"/>
    <col min="5378" max="5378" width="12.5703125" bestFit="1" customWidth="1"/>
    <col min="5379" max="5384" width="9.28515625" bestFit="1" customWidth="1"/>
    <col min="5385" max="5385" width="11.85546875" bestFit="1" customWidth="1"/>
    <col min="5386" max="5387" width="9.28515625" bestFit="1" customWidth="1"/>
    <col min="5388" max="5388" width="11.85546875" bestFit="1" customWidth="1"/>
    <col min="5389" max="5389" width="9.28515625" bestFit="1" customWidth="1"/>
    <col min="5633" max="5633" width="0.42578125" customWidth="1"/>
    <col min="5634" max="5634" width="12.5703125" bestFit="1" customWidth="1"/>
    <col min="5635" max="5640" width="9.28515625" bestFit="1" customWidth="1"/>
    <col min="5641" max="5641" width="11.85546875" bestFit="1" customWidth="1"/>
    <col min="5642" max="5643" width="9.28515625" bestFit="1" customWidth="1"/>
    <col min="5644" max="5644" width="11.85546875" bestFit="1" customWidth="1"/>
    <col min="5645" max="5645" width="9.28515625" bestFit="1" customWidth="1"/>
    <col min="5889" max="5889" width="0.42578125" customWidth="1"/>
    <col min="5890" max="5890" width="12.5703125" bestFit="1" customWidth="1"/>
    <col min="5891" max="5896" width="9.28515625" bestFit="1" customWidth="1"/>
    <col min="5897" max="5897" width="11.85546875" bestFit="1" customWidth="1"/>
    <col min="5898" max="5899" width="9.28515625" bestFit="1" customWidth="1"/>
    <col min="5900" max="5900" width="11.85546875" bestFit="1" customWidth="1"/>
    <col min="5901" max="5901" width="9.28515625" bestFit="1" customWidth="1"/>
    <col min="6145" max="6145" width="0.42578125" customWidth="1"/>
    <col min="6146" max="6146" width="12.5703125" bestFit="1" customWidth="1"/>
    <col min="6147" max="6152" width="9.28515625" bestFit="1" customWidth="1"/>
    <col min="6153" max="6153" width="11.85546875" bestFit="1" customWidth="1"/>
    <col min="6154" max="6155" width="9.28515625" bestFit="1" customWidth="1"/>
    <col min="6156" max="6156" width="11.85546875" bestFit="1" customWidth="1"/>
    <col min="6157" max="6157" width="9.28515625" bestFit="1" customWidth="1"/>
    <col min="6401" max="6401" width="0.42578125" customWidth="1"/>
    <col min="6402" max="6402" width="12.5703125" bestFit="1" customWidth="1"/>
    <col min="6403" max="6408" width="9.28515625" bestFit="1" customWidth="1"/>
    <col min="6409" max="6409" width="11.85546875" bestFit="1" customWidth="1"/>
    <col min="6410" max="6411" width="9.28515625" bestFit="1" customWidth="1"/>
    <col min="6412" max="6412" width="11.85546875" bestFit="1" customWidth="1"/>
    <col min="6413" max="6413" width="9.28515625" bestFit="1" customWidth="1"/>
    <col min="6657" max="6657" width="0.42578125" customWidth="1"/>
    <col min="6658" max="6658" width="12.5703125" bestFit="1" customWidth="1"/>
    <col min="6659" max="6664" width="9.28515625" bestFit="1" customWidth="1"/>
    <col min="6665" max="6665" width="11.85546875" bestFit="1" customWidth="1"/>
    <col min="6666" max="6667" width="9.28515625" bestFit="1" customWidth="1"/>
    <col min="6668" max="6668" width="11.85546875" bestFit="1" customWidth="1"/>
    <col min="6669" max="6669" width="9.28515625" bestFit="1" customWidth="1"/>
    <col min="6913" max="6913" width="0.42578125" customWidth="1"/>
    <col min="6914" max="6914" width="12.5703125" bestFit="1" customWidth="1"/>
    <col min="6915" max="6920" width="9.28515625" bestFit="1" customWidth="1"/>
    <col min="6921" max="6921" width="11.85546875" bestFit="1" customWidth="1"/>
    <col min="6922" max="6923" width="9.28515625" bestFit="1" customWidth="1"/>
    <col min="6924" max="6924" width="11.85546875" bestFit="1" customWidth="1"/>
    <col min="6925" max="6925" width="9.28515625" bestFit="1" customWidth="1"/>
    <col min="7169" max="7169" width="0.42578125" customWidth="1"/>
    <col min="7170" max="7170" width="12.5703125" bestFit="1" customWidth="1"/>
    <col min="7171" max="7176" width="9.28515625" bestFit="1" customWidth="1"/>
    <col min="7177" max="7177" width="11.85546875" bestFit="1" customWidth="1"/>
    <col min="7178" max="7179" width="9.28515625" bestFit="1" customWidth="1"/>
    <col min="7180" max="7180" width="11.85546875" bestFit="1" customWidth="1"/>
    <col min="7181" max="7181" width="9.28515625" bestFit="1" customWidth="1"/>
    <col min="7425" max="7425" width="0.42578125" customWidth="1"/>
    <col min="7426" max="7426" width="12.5703125" bestFit="1" customWidth="1"/>
    <col min="7427" max="7432" width="9.28515625" bestFit="1" customWidth="1"/>
    <col min="7433" max="7433" width="11.85546875" bestFit="1" customWidth="1"/>
    <col min="7434" max="7435" width="9.28515625" bestFit="1" customWidth="1"/>
    <col min="7436" max="7436" width="11.85546875" bestFit="1" customWidth="1"/>
    <col min="7437" max="7437" width="9.28515625" bestFit="1" customWidth="1"/>
    <col min="7681" max="7681" width="0.42578125" customWidth="1"/>
    <col min="7682" max="7682" width="12.5703125" bestFit="1" customWidth="1"/>
    <col min="7683" max="7688" width="9.28515625" bestFit="1" customWidth="1"/>
    <col min="7689" max="7689" width="11.85546875" bestFit="1" customWidth="1"/>
    <col min="7690" max="7691" width="9.28515625" bestFit="1" customWidth="1"/>
    <col min="7692" max="7692" width="11.85546875" bestFit="1" customWidth="1"/>
    <col min="7693" max="7693" width="9.28515625" bestFit="1" customWidth="1"/>
    <col min="7937" max="7937" width="0.42578125" customWidth="1"/>
    <col min="7938" max="7938" width="12.5703125" bestFit="1" customWidth="1"/>
    <col min="7939" max="7944" width="9.28515625" bestFit="1" customWidth="1"/>
    <col min="7945" max="7945" width="11.85546875" bestFit="1" customWidth="1"/>
    <col min="7946" max="7947" width="9.28515625" bestFit="1" customWidth="1"/>
    <col min="7948" max="7948" width="11.85546875" bestFit="1" customWidth="1"/>
    <col min="7949" max="7949" width="9.28515625" bestFit="1" customWidth="1"/>
    <col min="8193" max="8193" width="0.42578125" customWidth="1"/>
    <col min="8194" max="8194" width="12.5703125" bestFit="1" customWidth="1"/>
    <col min="8195" max="8200" width="9.28515625" bestFit="1" customWidth="1"/>
    <col min="8201" max="8201" width="11.85546875" bestFit="1" customWidth="1"/>
    <col min="8202" max="8203" width="9.28515625" bestFit="1" customWidth="1"/>
    <col min="8204" max="8204" width="11.85546875" bestFit="1" customWidth="1"/>
    <col min="8205" max="8205" width="9.28515625" bestFit="1" customWidth="1"/>
    <col min="8449" max="8449" width="0.42578125" customWidth="1"/>
    <col min="8450" max="8450" width="12.5703125" bestFit="1" customWidth="1"/>
    <col min="8451" max="8456" width="9.28515625" bestFit="1" customWidth="1"/>
    <col min="8457" max="8457" width="11.85546875" bestFit="1" customWidth="1"/>
    <col min="8458" max="8459" width="9.28515625" bestFit="1" customWidth="1"/>
    <col min="8460" max="8460" width="11.85546875" bestFit="1" customWidth="1"/>
    <col min="8461" max="8461" width="9.28515625" bestFit="1" customWidth="1"/>
    <col min="8705" max="8705" width="0.42578125" customWidth="1"/>
    <col min="8706" max="8706" width="12.5703125" bestFit="1" customWidth="1"/>
    <col min="8707" max="8712" width="9.28515625" bestFit="1" customWidth="1"/>
    <col min="8713" max="8713" width="11.85546875" bestFit="1" customWidth="1"/>
    <col min="8714" max="8715" width="9.28515625" bestFit="1" customWidth="1"/>
    <col min="8716" max="8716" width="11.85546875" bestFit="1" customWidth="1"/>
    <col min="8717" max="8717" width="9.28515625" bestFit="1" customWidth="1"/>
    <col min="8961" max="8961" width="0.42578125" customWidth="1"/>
    <col min="8962" max="8962" width="12.5703125" bestFit="1" customWidth="1"/>
    <col min="8963" max="8968" width="9.28515625" bestFit="1" customWidth="1"/>
    <col min="8969" max="8969" width="11.85546875" bestFit="1" customWidth="1"/>
    <col min="8970" max="8971" width="9.28515625" bestFit="1" customWidth="1"/>
    <col min="8972" max="8972" width="11.85546875" bestFit="1" customWidth="1"/>
    <col min="8973" max="8973" width="9.28515625" bestFit="1" customWidth="1"/>
    <col min="9217" max="9217" width="0.42578125" customWidth="1"/>
    <col min="9218" max="9218" width="12.5703125" bestFit="1" customWidth="1"/>
    <col min="9219" max="9224" width="9.28515625" bestFit="1" customWidth="1"/>
    <col min="9225" max="9225" width="11.85546875" bestFit="1" customWidth="1"/>
    <col min="9226" max="9227" width="9.28515625" bestFit="1" customWidth="1"/>
    <col min="9228" max="9228" width="11.85546875" bestFit="1" customWidth="1"/>
    <col min="9229" max="9229" width="9.28515625" bestFit="1" customWidth="1"/>
    <col min="9473" max="9473" width="0.42578125" customWidth="1"/>
    <col min="9474" max="9474" width="12.5703125" bestFit="1" customWidth="1"/>
    <col min="9475" max="9480" width="9.28515625" bestFit="1" customWidth="1"/>
    <col min="9481" max="9481" width="11.85546875" bestFit="1" customWidth="1"/>
    <col min="9482" max="9483" width="9.28515625" bestFit="1" customWidth="1"/>
    <col min="9484" max="9484" width="11.85546875" bestFit="1" customWidth="1"/>
    <col min="9485" max="9485" width="9.28515625" bestFit="1" customWidth="1"/>
    <col min="9729" max="9729" width="0.42578125" customWidth="1"/>
    <col min="9730" max="9730" width="12.5703125" bestFit="1" customWidth="1"/>
    <col min="9731" max="9736" width="9.28515625" bestFit="1" customWidth="1"/>
    <col min="9737" max="9737" width="11.85546875" bestFit="1" customWidth="1"/>
    <col min="9738" max="9739" width="9.28515625" bestFit="1" customWidth="1"/>
    <col min="9740" max="9740" width="11.85546875" bestFit="1" customWidth="1"/>
    <col min="9741" max="9741" width="9.28515625" bestFit="1" customWidth="1"/>
    <col min="9985" max="9985" width="0.42578125" customWidth="1"/>
    <col min="9986" max="9986" width="12.5703125" bestFit="1" customWidth="1"/>
    <col min="9987" max="9992" width="9.28515625" bestFit="1" customWidth="1"/>
    <col min="9993" max="9993" width="11.85546875" bestFit="1" customWidth="1"/>
    <col min="9994" max="9995" width="9.28515625" bestFit="1" customWidth="1"/>
    <col min="9996" max="9996" width="11.85546875" bestFit="1" customWidth="1"/>
    <col min="9997" max="9997" width="9.28515625" bestFit="1" customWidth="1"/>
    <col min="10241" max="10241" width="0.42578125" customWidth="1"/>
    <col min="10242" max="10242" width="12.5703125" bestFit="1" customWidth="1"/>
    <col min="10243" max="10248" width="9.28515625" bestFit="1" customWidth="1"/>
    <col min="10249" max="10249" width="11.85546875" bestFit="1" customWidth="1"/>
    <col min="10250" max="10251" width="9.28515625" bestFit="1" customWidth="1"/>
    <col min="10252" max="10252" width="11.85546875" bestFit="1" customWidth="1"/>
    <col min="10253" max="10253" width="9.28515625" bestFit="1" customWidth="1"/>
    <col min="10497" max="10497" width="0.42578125" customWidth="1"/>
    <col min="10498" max="10498" width="12.5703125" bestFit="1" customWidth="1"/>
    <col min="10499" max="10504" width="9.28515625" bestFit="1" customWidth="1"/>
    <col min="10505" max="10505" width="11.85546875" bestFit="1" customWidth="1"/>
    <col min="10506" max="10507" width="9.28515625" bestFit="1" customWidth="1"/>
    <col min="10508" max="10508" width="11.85546875" bestFit="1" customWidth="1"/>
    <col min="10509" max="10509" width="9.28515625" bestFit="1" customWidth="1"/>
    <col min="10753" max="10753" width="0.42578125" customWidth="1"/>
    <col min="10754" max="10754" width="12.5703125" bestFit="1" customWidth="1"/>
    <col min="10755" max="10760" width="9.28515625" bestFit="1" customWidth="1"/>
    <col min="10761" max="10761" width="11.85546875" bestFit="1" customWidth="1"/>
    <col min="10762" max="10763" width="9.28515625" bestFit="1" customWidth="1"/>
    <col min="10764" max="10764" width="11.85546875" bestFit="1" customWidth="1"/>
    <col min="10765" max="10765" width="9.28515625" bestFit="1" customWidth="1"/>
    <col min="11009" max="11009" width="0.42578125" customWidth="1"/>
    <col min="11010" max="11010" width="12.5703125" bestFit="1" customWidth="1"/>
    <col min="11011" max="11016" width="9.28515625" bestFit="1" customWidth="1"/>
    <col min="11017" max="11017" width="11.85546875" bestFit="1" customWidth="1"/>
    <col min="11018" max="11019" width="9.28515625" bestFit="1" customWidth="1"/>
    <col min="11020" max="11020" width="11.85546875" bestFit="1" customWidth="1"/>
    <col min="11021" max="11021" width="9.28515625" bestFit="1" customWidth="1"/>
    <col min="11265" max="11265" width="0.42578125" customWidth="1"/>
    <col min="11266" max="11266" width="12.5703125" bestFit="1" customWidth="1"/>
    <col min="11267" max="11272" width="9.28515625" bestFit="1" customWidth="1"/>
    <col min="11273" max="11273" width="11.85546875" bestFit="1" customWidth="1"/>
    <col min="11274" max="11275" width="9.28515625" bestFit="1" customWidth="1"/>
    <col min="11276" max="11276" width="11.85546875" bestFit="1" customWidth="1"/>
    <col min="11277" max="11277" width="9.28515625" bestFit="1" customWidth="1"/>
    <col min="11521" max="11521" width="0.42578125" customWidth="1"/>
    <col min="11522" max="11522" width="12.5703125" bestFit="1" customWidth="1"/>
    <col min="11523" max="11528" width="9.28515625" bestFit="1" customWidth="1"/>
    <col min="11529" max="11529" width="11.85546875" bestFit="1" customWidth="1"/>
    <col min="11530" max="11531" width="9.28515625" bestFit="1" customWidth="1"/>
    <col min="11532" max="11532" width="11.85546875" bestFit="1" customWidth="1"/>
    <col min="11533" max="11533" width="9.28515625" bestFit="1" customWidth="1"/>
    <col min="11777" max="11777" width="0.42578125" customWidth="1"/>
    <col min="11778" max="11778" width="12.5703125" bestFit="1" customWidth="1"/>
    <col min="11779" max="11784" width="9.28515625" bestFit="1" customWidth="1"/>
    <col min="11785" max="11785" width="11.85546875" bestFit="1" customWidth="1"/>
    <col min="11786" max="11787" width="9.28515625" bestFit="1" customWidth="1"/>
    <col min="11788" max="11788" width="11.85546875" bestFit="1" customWidth="1"/>
    <col min="11789" max="11789" width="9.28515625" bestFit="1" customWidth="1"/>
    <col min="12033" max="12033" width="0.42578125" customWidth="1"/>
    <col min="12034" max="12034" width="12.5703125" bestFit="1" customWidth="1"/>
    <col min="12035" max="12040" width="9.28515625" bestFit="1" customWidth="1"/>
    <col min="12041" max="12041" width="11.85546875" bestFit="1" customWidth="1"/>
    <col min="12042" max="12043" width="9.28515625" bestFit="1" customWidth="1"/>
    <col min="12044" max="12044" width="11.85546875" bestFit="1" customWidth="1"/>
    <col min="12045" max="12045" width="9.28515625" bestFit="1" customWidth="1"/>
    <col min="12289" max="12289" width="0.42578125" customWidth="1"/>
    <col min="12290" max="12290" width="12.5703125" bestFit="1" customWidth="1"/>
    <col min="12291" max="12296" width="9.28515625" bestFit="1" customWidth="1"/>
    <col min="12297" max="12297" width="11.85546875" bestFit="1" customWidth="1"/>
    <col min="12298" max="12299" width="9.28515625" bestFit="1" customWidth="1"/>
    <col min="12300" max="12300" width="11.85546875" bestFit="1" customWidth="1"/>
    <col min="12301" max="12301" width="9.28515625" bestFit="1" customWidth="1"/>
    <col min="12545" max="12545" width="0.42578125" customWidth="1"/>
    <col min="12546" max="12546" width="12.5703125" bestFit="1" customWidth="1"/>
    <col min="12547" max="12552" width="9.28515625" bestFit="1" customWidth="1"/>
    <col min="12553" max="12553" width="11.85546875" bestFit="1" customWidth="1"/>
    <col min="12554" max="12555" width="9.28515625" bestFit="1" customWidth="1"/>
    <col min="12556" max="12556" width="11.85546875" bestFit="1" customWidth="1"/>
    <col min="12557" max="12557" width="9.28515625" bestFit="1" customWidth="1"/>
    <col min="12801" max="12801" width="0.42578125" customWidth="1"/>
    <col min="12802" max="12802" width="12.5703125" bestFit="1" customWidth="1"/>
    <col min="12803" max="12808" width="9.28515625" bestFit="1" customWidth="1"/>
    <col min="12809" max="12809" width="11.85546875" bestFit="1" customWidth="1"/>
    <col min="12810" max="12811" width="9.28515625" bestFit="1" customWidth="1"/>
    <col min="12812" max="12812" width="11.85546875" bestFit="1" customWidth="1"/>
    <col min="12813" max="12813" width="9.28515625" bestFit="1" customWidth="1"/>
    <col min="13057" max="13057" width="0.42578125" customWidth="1"/>
    <col min="13058" max="13058" width="12.5703125" bestFit="1" customWidth="1"/>
    <col min="13059" max="13064" width="9.28515625" bestFit="1" customWidth="1"/>
    <col min="13065" max="13065" width="11.85546875" bestFit="1" customWidth="1"/>
    <col min="13066" max="13067" width="9.28515625" bestFit="1" customWidth="1"/>
    <col min="13068" max="13068" width="11.85546875" bestFit="1" customWidth="1"/>
    <col min="13069" max="13069" width="9.28515625" bestFit="1" customWidth="1"/>
    <col min="13313" max="13313" width="0.42578125" customWidth="1"/>
    <col min="13314" max="13314" width="12.5703125" bestFit="1" customWidth="1"/>
    <col min="13315" max="13320" width="9.28515625" bestFit="1" customWidth="1"/>
    <col min="13321" max="13321" width="11.85546875" bestFit="1" customWidth="1"/>
    <col min="13322" max="13323" width="9.28515625" bestFit="1" customWidth="1"/>
    <col min="13324" max="13324" width="11.85546875" bestFit="1" customWidth="1"/>
    <col min="13325" max="13325" width="9.28515625" bestFit="1" customWidth="1"/>
    <col min="13569" max="13569" width="0.42578125" customWidth="1"/>
    <col min="13570" max="13570" width="12.5703125" bestFit="1" customWidth="1"/>
    <col min="13571" max="13576" width="9.28515625" bestFit="1" customWidth="1"/>
    <col min="13577" max="13577" width="11.85546875" bestFit="1" customWidth="1"/>
    <col min="13578" max="13579" width="9.28515625" bestFit="1" customWidth="1"/>
    <col min="13580" max="13580" width="11.85546875" bestFit="1" customWidth="1"/>
    <col min="13581" max="13581" width="9.28515625" bestFit="1" customWidth="1"/>
    <col min="13825" max="13825" width="0.42578125" customWidth="1"/>
    <col min="13826" max="13826" width="12.5703125" bestFit="1" customWidth="1"/>
    <col min="13827" max="13832" width="9.28515625" bestFit="1" customWidth="1"/>
    <col min="13833" max="13833" width="11.85546875" bestFit="1" customWidth="1"/>
    <col min="13834" max="13835" width="9.28515625" bestFit="1" customWidth="1"/>
    <col min="13836" max="13836" width="11.85546875" bestFit="1" customWidth="1"/>
    <col min="13837" max="13837" width="9.28515625" bestFit="1" customWidth="1"/>
    <col min="14081" max="14081" width="0.42578125" customWidth="1"/>
    <col min="14082" max="14082" width="12.5703125" bestFit="1" customWidth="1"/>
    <col min="14083" max="14088" width="9.28515625" bestFit="1" customWidth="1"/>
    <col min="14089" max="14089" width="11.85546875" bestFit="1" customWidth="1"/>
    <col min="14090" max="14091" width="9.28515625" bestFit="1" customWidth="1"/>
    <col min="14092" max="14092" width="11.85546875" bestFit="1" customWidth="1"/>
    <col min="14093" max="14093" width="9.28515625" bestFit="1" customWidth="1"/>
    <col min="14337" max="14337" width="0.42578125" customWidth="1"/>
    <col min="14338" max="14338" width="12.5703125" bestFit="1" customWidth="1"/>
    <col min="14339" max="14344" width="9.28515625" bestFit="1" customWidth="1"/>
    <col min="14345" max="14345" width="11.85546875" bestFit="1" customWidth="1"/>
    <col min="14346" max="14347" width="9.28515625" bestFit="1" customWidth="1"/>
    <col min="14348" max="14348" width="11.85546875" bestFit="1" customWidth="1"/>
    <col min="14349" max="14349" width="9.28515625" bestFit="1" customWidth="1"/>
    <col min="14593" max="14593" width="0.42578125" customWidth="1"/>
    <col min="14594" max="14594" width="12.5703125" bestFit="1" customWidth="1"/>
    <col min="14595" max="14600" width="9.28515625" bestFit="1" customWidth="1"/>
    <col min="14601" max="14601" width="11.85546875" bestFit="1" customWidth="1"/>
    <col min="14602" max="14603" width="9.28515625" bestFit="1" customWidth="1"/>
    <col min="14604" max="14604" width="11.85546875" bestFit="1" customWidth="1"/>
    <col min="14605" max="14605" width="9.28515625" bestFit="1" customWidth="1"/>
    <col min="14849" max="14849" width="0.42578125" customWidth="1"/>
    <col min="14850" max="14850" width="12.5703125" bestFit="1" customWidth="1"/>
    <col min="14851" max="14856" width="9.28515625" bestFit="1" customWidth="1"/>
    <col min="14857" max="14857" width="11.85546875" bestFit="1" customWidth="1"/>
    <col min="14858" max="14859" width="9.28515625" bestFit="1" customWidth="1"/>
    <col min="14860" max="14860" width="11.85546875" bestFit="1" customWidth="1"/>
    <col min="14861" max="14861" width="9.28515625" bestFit="1" customWidth="1"/>
    <col min="15105" max="15105" width="0.42578125" customWidth="1"/>
    <col min="15106" max="15106" width="12.5703125" bestFit="1" customWidth="1"/>
    <col min="15107" max="15112" width="9.28515625" bestFit="1" customWidth="1"/>
    <col min="15113" max="15113" width="11.85546875" bestFit="1" customWidth="1"/>
    <col min="15114" max="15115" width="9.28515625" bestFit="1" customWidth="1"/>
    <col min="15116" max="15116" width="11.85546875" bestFit="1" customWidth="1"/>
    <col min="15117" max="15117" width="9.28515625" bestFit="1" customWidth="1"/>
    <col min="15361" max="15361" width="0.42578125" customWidth="1"/>
    <col min="15362" max="15362" width="12.5703125" bestFit="1" customWidth="1"/>
    <col min="15363" max="15368" width="9.28515625" bestFit="1" customWidth="1"/>
    <col min="15369" max="15369" width="11.85546875" bestFit="1" customWidth="1"/>
    <col min="15370" max="15371" width="9.28515625" bestFit="1" customWidth="1"/>
    <col min="15372" max="15372" width="11.85546875" bestFit="1" customWidth="1"/>
    <col min="15373" max="15373" width="9.28515625" bestFit="1" customWidth="1"/>
    <col min="15617" max="15617" width="0.42578125" customWidth="1"/>
    <col min="15618" max="15618" width="12.5703125" bestFit="1" customWidth="1"/>
    <col min="15619" max="15624" width="9.28515625" bestFit="1" customWidth="1"/>
    <col min="15625" max="15625" width="11.85546875" bestFit="1" customWidth="1"/>
    <col min="15626" max="15627" width="9.28515625" bestFit="1" customWidth="1"/>
    <col min="15628" max="15628" width="11.85546875" bestFit="1" customWidth="1"/>
    <col min="15629" max="15629" width="9.28515625" bestFit="1" customWidth="1"/>
    <col min="15873" max="15873" width="0.42578125" customWidth="1"/>
    <col min="15874" max="15874" width="12.5703125" bestFit="1" customWidth="1"/>
    <col min="15875" max="15880" width="9.28515625" bestFit="1" customWidth="1"/>
    <col min="15881" max="15881" width="11.85546875" bestFit="1" customWidth="1"/>
    <col min="15882" max="15883" width="9.28515625" bestFit="1" customWidth="1"/>
    <col min="15884" max="15884" width="11.85546875" bestFit="1" customWidth="1"/>
    <col min="15885" max="15885" width="9.28515625" bestFit="1" customWidth="1"/>
    <col min="16129" max="16129" width="0.42578125" customWidth="1"/>
    <col min="16130" max="16130" width="12.5703125" bestFit="1" customWidth="1"/>
    <col min="16131" max="16136" width="9.28515625" bestFit="1" customWidth="1"/>
    <col min="16137" max="16137" width="11.85546875" bestFit="1" customWidth="1"/>
    <col min="16138" max="16139" width="9.28515625" bestFit="1" customWidth="1"/>
    <col min="16140" max="16140" width="11.85546875" bestFit="1" customWidth="1"/>
    <col min="16141" max="16141" width="9.28515625" bestFit="1" customWidth="1"/>
  </cols>
  <sheetData>
    <row r="1" spans="3:33" ht="24.75" hidden="1" customHeight="1" x14ac:dyDescent="0.25">
      <c r="D1" s="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3:33" ht="24.75" hidden="1" customHeight="1" x14ac:dyDescent="0.25">
      <c r="D2" s="1">
        <v>20051004</v>
      </c>
      <c r="E2" t="s">
        <v>7</v>
      </c>
      <c r="F2" s="3">
        <f>SUM(D15)</f>
        <v>50</v>
      </c>
      <c r="G2" s="3">
        <f>SUM(D16)</f>
        <v>45</v>
      </c>
      <c r="H2" s="3">
        <f>SUM(D17)</f>
        <v>20</v>
      </c>
      <c r="I2">
        <f>ROUND(+(F2-G2)/LN((F2-H2)/(G2-H2)),1)</f>
        <v>27.4</v>
      </c>
      <c r="J2">
        <f>ROUND(1/((LN((F2-H2)/(G2-H2))*49.33)/(F2-G2))^1.28,2)</f>
        <v>0.47</v>
      </c>
      <c r="M2" s="2"/>
      <c r="N2" s="2"/>
      <c r="O2" s="4"/>
      <c r="P2" s="2"/>
      <c r="Q2" s="2"/>
      <c r="R2" s="5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3:33" ht="24.75" hidden="1" customHeight="1" x14ac:dyDescent="0.25">
      <c r="D3" s="1" t="s">
        <v>8</v>
      </c>
      <c r="J3">
        <f>ROUND(((LN((F2-H2)/(G2-H2))*49.33)/(F2-G2))^1.28,2)</f>
        <v>2.12</v>
      </c>
      <c r="M3" s="2"/>
      <c r="N3" s="2"/>
      <c r="O3" s="4"/>
      <c r="P3" s="2"/>
      <c r="Q3" s="2"/>
      <c r="R3" s="5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3:33" ht="24.75" hidden="1" customHeight="1" x14ac:dyDescent="0.25">
      <c r="M4" s="2"/>
      <c r="N4" s="2"/>
      <c r="O4" s="4"/>
      <c r="P4" s="2"/>
      <c r="Q4" s="2"/>
      <c r="R4" s="5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3:33" ht="24.75" hidden="1" customHeight="1" x14ac:dyDescent="0.25">
      <c r="E5" t="s">
        <v>9</v>
      </c>
      <c r="F5" t="s">
        <v>10</v>
      </c>
      <c r="G5" t="s">
        <v>11</v>
      </c>
      <c r="H5" t="s">
        <v>12</v>
      </c>
      <c r="I5" t="s">
        <v>13</v>
      </c>
      <c r="J5" s="6" t="s">
        <v>14</v>
      </c>
      <c r="K5" s="6" t="s">
        <v>15</v>
      </c>
      <c r="L5" t="s">
        <v>16</v>
      </c>
      <c r="M5" t="s">
        <v>17</v>
      </c>
      <c r="N5" s="2"/>
      <c r="O5" s="4"/>
      <c r="P5" s="2"/>
      <c r="Q5" s="2"/>
      <c r="R5" s="5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3:33" ht="24.75" hidden="1" customHeight="1" x14ac:dyDescent="0.25">
      <c r="D6" s="1" t="s">
        <v>18</v>
      </c>
      <c r="E6">
        <v>6.3287726190476183</v>
      </c>
      <c r="F6" s="7">
        <v>9.4087041236653874</v>
      </c>
      <c r="G6" s="7">
        <v>7.9621807285436823</v>
      </c>
      <c r="H6" s="7">
        <v>10.386431232099964</v>
      </c>
      <c r="I6" s="7">
        <v>14.287241997126092</v>
      </c>
      <c r="J6" s="7">
        <v>9.3000000000000007</v>
      </c>
      <c r="K6" s="7">
        <v>13.05</v>
      </c>
      <c r="L6" s="7">
        <v>10.470988357186471</v>
      </c>
      <c r="M6" s="7">
        <v>9.6270000000000007</v>
      </c>
      <c r="N6" s="4"/>
      <c r="O6" s="2"/>
      <c r="P6" s="2"/>
      <c r="Q6" s="5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3:33" ht="24.75" hidden="1" customHeight="1" x14ac:dyDescent="0.25">
      <c r="D7" s="1" t="s">
        <v>19</v>
      </c>
      <c r="E7" s="8">
        <v>0.7811937110007382</v>
      </c>
      <c r="F7" s="8">
        <v>0.84593858205077821</v>
      </c>
      <c r="G7" s="8">
        <v>0.64493403028031582</v>
      </c>
      <c r="H7" s="8">
        <v>0.81053392970281513</v>
      </c>
      <c r="I7" s="8">
        <v>0.78017939631823519</v>
      </c>
      <c r="J7" s="8">
        <v>0.65</v>
      </c>
      <c r="K7" s="8">
        <v>0.68</v>
      </c>
      <c r="L7" s="8">
        <v>0.61440051409881635</v>
      </c>
      <c r="M7" s="8">
        <v>0.75</v>
      </c>
      <c r="N7" s="4"/>
      <c r="O7" s="2"/>
      <c r="P7" s="2"/>
      <c r="Q7" s="9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3:33" ht="24.75" hidden="1" customHeight="1" x14ac:dyDescent="0.25">
      <c r="D8" s="1" t="s">
        <v>20</v>
      </c>
      <c r="E8" s="10">
        <v>1.2561919636391792</v>
      </c>
      <c r="F8" s="10">
        <v>1.2449188193940806</v>
      </c>
      <c r="G8" s="10">
        <v>1.265181802669116</v>
      </c>
      <c r="H8" s="10">
        <v>1.3160000000000001</v>
      </c>
      <c r="I8" s="10">
        <v>1.2709015019235963</v>
      </c>
      <c r="J8" s="10">
        <v>1.335</v>
      </c>
      <c r="K8" s="10">
        <v>1.2635167437333525</v>
      </c>
      <c r="L8" s="10">
        <v>1.2946596763372396</v>
      </c>
      <c r="M8" s="10">
        <v>1.2989999999999999</v>
      </c>
      <c r="N8" s="4"/>
      <c r="O8" s="2"/>
      <c r="P8" s="2"/>
      <c r="Q8" s="5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3:33" ht="24.75" hidden="1" customHeight="1" x14ac:dyDescent="0.25">
      <c r="D9" s="1" t="s">
        <v>21</v>
      </c>
      <c r="E9" s="11">
        <v>3.1449594920438785E-2</v>
      </c>
      <c r="F9" s="11">
        <v>4.3146791623476968E-2</v>
      </c>
      <c r="G9" s="11">
        <v>7.0956473485176544E-2</v>
      </c>
      <c r="H9" s="12">
        <v>0</v>
      </c>
      <c r="I9" s="13">
        <v>6.2656859582034999E-2</v>
      </c>
      <c r="J9" s="11">
        <v>0.09</v>
      </c>
      <c r="K9" s="11">
        <v>9.8528840207329174E-2</v>
      </c>
      <c r="L9" s="11">
        <v>0.12259324211861167</v>
      </c>
      <c r="M9" s="11">
        <v>0.1</v>
      </c>
      <c r="N9" s="4"/>
      <c r="O9" s="2"/>
      <c r="P9" s="2"/>
      <c r="Q9" s="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3:33" ht="24.75" hidden="1" customHeight="1" x14ac:dyDescent="0.25">
      <c r="D10" s="1" t="s">
        <v>22</v>
      </c>
      <c r="E10" s="14">
        <v>6.4637427723516147E-3</v>
      </c>
      <c r="F10" s="14">
        <v>0</v>
      </c>
      <c r="G10" s="15">
        <v>1.1464550249432503E-2</v>
      </c>
      <c r="H10" s="16">
        <v>0</v>
      </c>
      <c r="I10" s="14">
        <v>0</v>
      </c>
      <c r="J10" s="14">
        <v>1E-4</v>
      </c>
      <c r="K10" s="14">
        <v>0</v>
      </c>
      <c r="L10" s="14">
        <v>6.0000000000000001E-3</v>
      </c>
      <c r="M10" s="14">
        <v>2.0000000000000001E-4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3:33" ht="24.75" hidden="1" customHeight="1" x14ac:dyDescent="0.25">
      <c r="G11" s="17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3:33" ht="18" x14ac:dyDescent="0.25">
      <c r="C12" s="44" t="s">
        <v>42</v>
      </c>
      <c r="D12" s="44"/>
      <c r="E12" s="44"/>
      <c r="F12" s="45"/>
      <c r="G12" s="46"/>
      <c r="M12" s="2"/>
      <c r="N12" s="18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3:33" x14ac:dyDescent="0.25">
      <c r="C13" s="41" t="s">
        <v>23</v>
      </c>
      <c r="D13" s="42"/>
      <c r="E13" s="43"/>
      <c r="F13" s="43"/>
      <c r="G13" s="43"/>
      <c r="H13" s="43"/>
      <c r="I13" s="43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3:33" ht="15.75" thickBot="1" x14ac:dyDescent="0.3">
      <c r="D14" s="19"/>
      <c r="E14" s="20"/>
      <c r="F14" s="21"/>
      <c r="G14" s="21"/>
      <c r="H14" s="21"/>
      <c r="I14" s="21"/>
      <c r="J14" s="2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3:33" ht="18.75" thickBot="1" x14ac:dyDescent="0.3">
      <c r="C15" s="22" t="s">
        <v>2</v>
      </c>
      <c r="D15" s="38">
        <v>50</v>
      </c>
      <c r="E15" s="23" t="s">
        <v>24</v>
      </c>
      <c r="F15" s="21" t="s">
        <v>25</v>
      </c>
      <c r="G15" s="21"/>
      <c r="H15" s="21"/>
      <c r="I15" s="39" t="s">
        <v>26</v>
      </c>
      <c r="J15" s="40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3:33" ht="18.75" thickBot="1" x14ac:dyDescent="0.3">
      <c r="C16" s="24" t="s">
        <v>3</v>
      </c>
      <c r="D16" s="38">
        <v>45</v>
      </c>
      <c r="E16" s="25" t="s">
        <v>24</v>
      </c>
      <c r="F16" s="21" t="s">
        <v>27</v>
      </c>
      <c r="G16" s="21"/>
      <c r="H16" s="21">
        <f>J3</f>
        <v>2.12</v>
      </c>
      <c r="I16" s="21" t="s">
        <v>28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7" ht="18.75" thickBot="1" x14ac:dyDescent="0.3">
      <c r="C17" s="26" t="s">
        <v>29</v>
      </c>
      <c r="D17" s="38">
        <v>20</v>
      </c>
      <c r="E17" s="27" t="s">
        <v>24</v>
      </c>
      <c r="F17" s="21" t="s">
        <v>5</v>
      </c>
      <c r="G17" s="21"/>
      <c r="H17" s="21">
        <f>I2</f>
        <v>27.4</v>
      </c>
      <c r="I17" s="21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7" ht="15.75" thickBot="1" x14ac:dyDescent="0.3">
      <c r="D18" s="19"/>
      <c r="E18" s="28"/>
      <c r="F18" s="28"/>
      <c r="G18" s="21"/>
      <c r="H18" s="21"/>
      <c r="I18" s="21"/>
      <c r="J18" s="21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7" ht="18" x14ac:dyDescent="0.25">
      <c r="B19" s="47" t="s">
        <v>30</v>
      </c>
      <c r="C19" s="48" t="s">
        <v>31</v>
      </c>
      <c r="D19" s="48" t="s">
        <v>32</v>
      </c>
      <c r="E19" s="73" t="s">
        <v>33</v>
      </c>
      <c r="F19" s="74"/>
      <c r="G19" s="74"/>
      <c r="H19" s="74"/>
      <c r="I19" s="74"/>
      <c r="J19" s="74"/>
      <c r="K19" s="74"/>
      <c r="L19" s="75"/>
      <c r="M19" s="72"/>
      <c r="Q19" s="2"/>
      <c r="R19" s="2"/>
      <c r="S19" s="2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"/>
      <c r="AJ19" s="2"/>
      <c r="AK19" s="2"/>
    </row>
    <row r="20" spans="1:37" ht="15.75" thickBot="1" x14ac:dyDescent="0.3">
      <c r="B20" s="49" t="s">
        <v>34</v>
      </c>
      <c r="C20" s="50" t="s">
        <v>35</v>
      </c>
      <c r="D20" s="50" t="s">
        <v>34</v>
      </c>
      <c r="E20" s="49" t="s">
        <v>9</v>
      </c>
      <c r="F20" s="50" t="s">
        <v>10</v>
      </c>
      <c r="G20" s="50" t="s">
        <v>11</v>
      </c>
      <c r="H20" s="50" t="s">
        <v>36</v>
      </c>
      <c r="I20" s="51" t="s">
        <v>37</v>
      </c>
      <c r="J20" s="50" t="s">
        <v>16</v>
      </c>
      <c r="K20" s="51" t="s">
        <v>38</v>
      </c>
      <c r="L20" s="52" t="s">
        <v>39</v>
      </c>
      <c r="M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7" x14ac:dyDescent="0.25">
      <c r="A21">
        <v>200</v>
      </c>
      <c r="B21" s="76">
        <v>200</v>
      </c>
      <c r="C21" s="53">
        <v>10</v>
      </c>
      <c r="D21" s="53">
        <v>400</v>
      </c>
      <c r="E21" s="54">
        <f t="shared" ref="E21:E33" si="0">ROUND((50/49.8*($E$6*(A21/1000)^$E$7*$I$2^($E$8+$E$9*A21/1000)*EXP(-$E$10*D21/A21)))*D21/1000,0)</f>
        <v>47</v>
      </c>
      <c r="F21" s="54">
        <f t="shared" ref="F21:F33" si="1">ROUND((50/49.8*($F$6*(A21/1000)^$F$7*$I$2^($F$8+$F$9*A21/1000)*EXP(-$F$10*D21/A21)))*D21/1000,0)</f>
        <v>61</v>
      </c>
      <c r="G21" s="54">
        <f t="shared" ref="G21:G33" si="2">ROUND((50/49.8*($G$6*(A21/1000)^$G$7*$I$2^($G$8+$G$9*A21/1000)*EXP(-$G$10*D21/A21)))*D21/1000,0)</f>
        <v>76</v>
      </c>
      <c r="H21" s="54">
        <f t="shared" ref="H21:H33" si="3">ROUND((50/49.8*($H$6*(A21/1000)^$H$7*$I$2^($H$8+$H$9*A21/1000)*EXP(-$H$10*D21/A21)))*D21/1000,0)</f>
        <v>88</v>
      </c>
      <c r="I21" s="55">
        <f t="shared" ref="I21:I33" si="4">ROUND((50/49.8*(M$6*($A21/1000)^M$7*$I$2^(M$8+M$9*$A21/1000)*EXP(-M$10*$D21/$A21)))*$D21/1000,0)</f>
        <v>91</v>
      </c>
      <c r="J21" s="55">
        <f t="shared" ref="J21:J33" si="5">ROUND((50/49.8*(L$6*($A21/1000)^L$7*$I$2^(L$8+L$9*$A21/1000)*EXP(-L$10*$D21/$A21)))*$D21/1000,0)*1.0325</f>
        <v>125.965</v>
      </c>
      <c r="K21" s="54">
        <f>ROUND(I21*1.275,0)</f>
        <v>116</v>
      </c>
      <c r="L21" s="56">
        <f>ROUND(K21*1.13,0)</f>
        <v>131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7" x14ac:dyDescent="0.25">
      <c r="A22">
        <v>200</v>
      </c>
      <c r="B22" s="77"/>
      <c r="C22" s="57">
        <v>15</v>
      </c>
      <c r="D22" s="57">
        <v>600</v>
      </c>
      <c r="E22" s="58">
        <f t="shared" si="0"/>
        <v>69</v>
      </c>
      <c r="F22" s="58">
        <f t="shared" si="1"/>
        <v>92</v>
      </c>
      <c r="G22" s="58">
        <f t="shared" si="2"/>
        <v>113</v>
      </c>
      <c r="H22" s="58">
        <f t="shared" si="3"/>
        <v>132</v>
      </c>
      <c r="I22" s="59">
        <f t="shared" si="4"/>
        <v>137</v>
      </c>
      <c r="J22" s="59">
        <f t="shared" si="5"/>
        <v>187.91499999999999</v>
      </c>
      <c r="K22" s="58">
        <f t="shared" ref="K22:K61" si="6">ROUND(I22*1.275,0)</f>
        <v>175</v>
      </c>
      <c r="L22" s="60">
        <f t="shared" ref="L22:L85" si="7">ROUND(K22*1.13,0)</f>
        <v>198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7" x14ac:dyDescent="0.25">
      <c r="A23">
        <v>200</v>
      </c>
      <c r="B23" s="77"/>
      <c r="C23" s="53">
        <v>20</v>
      </c>
      <c r="D23" s="53">
        <v>800</v>
      </c>
      <c r="E23" s="54">
        <f t="shared" si="0"/>
        <v>92</v>
      </c>
      <c r="F23" s="54">
        <f t="shared" si="1"/>
        <v>123</v>
      </c>
      <c r="G23" s="54">
        <f t="shared" si="2"/>
        <v>149</v>
      </c>
      <c r="H23" s="54">
        <f t="shared" si="3"/>
        <v>177</v>
      </c>
      <c r="I23" s="55">
        <f t="shared" si="4"/>
        <v>182</v>
      </c>
      <c r="J23" s="55">
        <f t="shared" si="5"/>
        <v>248.83249999999998</v>
      </c>
      <c r="K23" s="54">
        <f t="shared" si="6"/>
        <v>232</v>
      </c>
      <c r="L23" s="56">
        <f t="shared" si="7"/>
        <v>262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7" x14ac:dyDescent="0.25">
      <c r="A24">
        <v>200</v>
      </c>
      <c r="B24" s="77"/>
      <c r="C24" s="57">
        <v>25</v>
      </c>
      <c r="D24" s="57">
        <v>1000</v>
      </c>
      <c r="E24" s="58">
        <f t="shared" si="0"/>
        <v>114</v>
      </c>
      <c r="F24" s="58">
        <f t="shared" si="1"/>
        <v>154</v>
      </c>
      <c r="G24" s="58">
        <f t="shared" si="2"/>
        <v>185</v>
      </c>
      <c r="H24" s="58">
        <f t="shared" si="3"/>
        <v>221</v>
      </c>
      <c r="I24" s="59">
        <f t="shared" si="4"/>
        <v>227</v>
      </c>
      <c r="J24" s="59">
        <f t="shared" si="5"/>
        <v>308.71749999999997</v>
      </c>
      <c r="K24" s="58">
        <f t="shared" si="6"/>
        <v>289</v>
      </c>
      <c r="L24" s="60">
        <f t="shared" si="7"/>
        <v>327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7" x14ac:dyDescent="0.25">
      <c r="A25">
        <v>200</v>
      </c>
      <c r="B25" s="77"/>
      <c r="C25" s="53">
        <v>30</v>
      </c>
      <c r="D25" s="53">
        <v>1200</v>
      </c>
      <c r="E25" s="54">
        <f t="shared" si="0"/>
        <v>136</v>
      </c>
      <c r="F25" s="54">
        <f t="shared" si="1"/>
        <v>184</v>
      </c>
      <c r="G25" s="54">
        <f t="shared" si="2"/>
        <v>219</v>
      </c>
      <c r="H25" s="54">
        <f t="shared" si="3"/>
        <v>265</v>
      </c>
      <c r="I25" s="55">
        <f t="shared" si="4"/>
        <v>273</v>
      </c>
      <c r="J25" s="55">
        <f t="shared" si="5"/>
        <v>368.60249999999996</v>
      </c>
      <c r="K25" s="54">
        <f t="shared" si="6"/>
        <v>348</v>
      </c>
      <c r="L25" s="56">
        <f t="shared" si="7"/>
        <v>393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7" x14ac:dyDescent="0.25">
      <c r="A26">
        <v>200</v>
      </c>
      <c r="B26" s="77"/>
      <c r="C26" s="57">
        <v>35</v>
      </c>
      <c r="D26" s="57">
        <v>1400</v>
      </c>
      <c r="E26" s="58">
        <f t="shared" si="0"/>
        <v>158</v>
      </c>
      <c r="F26" s="58">
        <f t="shared" si="1"/>
        <v>215</v>
      </c>
      <c r="G26" s="58">
        <f t="shared" si="2"/>
        <v>253</v>
      </c>
      <c r="H26" s="58">
        <f t="shared" si="3"/>
        <v>309</v>
      </c>
      <c r="I26" s="59">
        <f t="shared" si="4"/>
        <v>318</v>
      </c>
      <c r="J26" s="59">
        <f t="shared" si="5"/>
        <v>427.45499999999998</v>
      </c>
      <c r="K26" s="58">
        <f t="shared" si="6"/>
        <v>405</v>
      </c>
      <c r="L26" s="60">
        <f t="shared" si="7"/>
        <v>458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7" x14ac:dyDescent="0.25">
      <c r="A27">
        <v>200</v>
      </c>
      <c r="B27" s="77"/>
      <c r="C27" s="53">
        <v>40</v>
      </c>
      <c r="D27" s="53">
        <v>1600</v>
      </c>
      <c r="E27" s="54">
        <f t="shared" si="0"/>
        <v>179</v>
      </c>
      <c r="F27" s="54">
        <f t="shared" si="1"/>
        <v>246</v>
      </c>
      <c r="G27" s="54">
        <f t="shared" si="2"/>
        <v>286</v>
      </c>
      <c r="H27" s="54">
        <f t="shared" si="3"/>
        <v>353</v>
      </c>
      <c r="I27" s="55">
        <f t="shared" si="4"/>
        <v>364</v>
      </c>
      <c r="J27" s="55">
        <f t="shared" si="5"/>
        <v>485.27499999999998</v>
      </c>
      <c r="K27" s="54">
        <f t="shared" si="6"/>
        <v>464</v>
      </c>
      <c r="L27" s="56">
        <f t="shared" si="7"/>
        <v>524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7" x14ac:dyDescent="0.25">
      <c r="A28">
        <v>200</v>
      </c>
      <c r="B28" s="77"/>
      <c r="C28" s="57">
        <v>45</v>
      </c>
      <c r="D28" s="57">
        <v>1800</v>
      </c>
      <c r="E28" s="58">
        <f t="shared" si="0"/>
        <v>201</v>
      </c>
      <c r="F28" s="58">
        <f t="shared" si="1"/>
        <v>276</v>
      </c>
      <c r="G28" s="58">
        <f t="shared" si="2"/>
        <v>318</v>
      </c>
      <c r="H28" s="58">
        <f t="shared" si="3"/>
        <v>397</v>
      </c>
      <c r="I28" s="59">
        <f t="shared" si="4"/>
        <v>409</v>
      </c>
      <c r="J28" s="59">
        <f t="shared" si="5"/>
        <v>543.09500000000003</v>
      </c>
      <c r="K28" s="58">
        <f t="shared" si="6"/>
        <v>521</v>
      </c>
      <c r="L28" s="60">
        <f t="shared" si="7"/>
        <v>589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7" x14ac:dyDescent="0.25">
      <c r="A29">
        <v>200</v>
      </c>
      <c r="B29" s="77"/>
      <c r="C29" s="53">
        <v>50</v>
      </c>
      <c r="D29" s="53">
        <v>2000</v>
      </c>
      <c r="E29" s="54">
        <f t="shared" si="0"/>
        <v>221</v>
      </c>
      <c r="F29" s="54">
        <f t="shared" si="1"/>
        <v>307</v>
      </c>
      <c r="G29" s="54">
        <f t="shared" si="2"/>
        <v>349</v>
      </c>
      <c r="H29" s="54">
        <f t="shared" si="3"/>
        <v>441</v>
      </c>
      <c r="I29" s="55">
        <f t="shared" si="4"/>
        <v>455</v>
      </c>
      <c r="J29" s="55">
        <f t="shared" si="5"/>
        <v>599.88249999999994</v>
      </c>
      <c r="K29" s="54">
        <f t="shared" si="6"/>
        <v>580</v>
      </c>
      <c r="L29" s="56">
        <f t="shared" si="7"/>
        <v>655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7" x14ac:dyDescent="0.25">
      <c r="A30">
        <v>200</v>
      </c>
      <c r="B30" s="77"/>
      <c r="C30" s="57">
        <v>55</v>
      </c>
      <c r="D30" s="57">
        <v>2200</v>
      </c>
      <c r="E30" s="58">
        <f t="shared" si="0"/>
        <v>242</v>
      </c>
      <c r="F30" s="58">
        <f t="shared" si="1"/>
        <v>338</v>
      </c>
      <c r="G30" s="58">
        <f t="shared" si="2"/>
        <v>379</v>
      </c>
      <c r="H30" s="58">
        <f t="shared" si="3"/>
        <v>485</v>
      </c>
      <c r="I30" s="59">
        <f t="shared" si="4"/>
        <v>500</v>
      </c>
      <c r="J30" s="59">
        <f t="shared" si="5"/>
        <v>655.63749999999993</v>
      </c>
      <c r="K30" s="58">
        <f t="shared" si="6"/>
        <v>638</v>
      </c>
      <c r="L30" s="60">
        <f t="shared" si="7"/>
        <v>721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7" x14ac:dyDescent="0.25">
      <c r="A31">
        <v>200</v>
      </c>
      <c r="B31" s="77"/>
      <c r="C31" s="53">
        <v>60</v>
      </c>
      <c r="D31" s="53">
        <v>2400</v>
      </c>
      <c r="E31" s="54">
        <f t="shared" si="0"/>
        <v>262</v>
      </c>
      <c r="F31" s="54">
        <f t="shared" si="1"/>
        <v>369</v>
      </c>
      <c r="G31" s="54">
        <f t="shared" si="2"/>
        <v>409</v>
      </c>
      <c r="H31" s="54">
        <f t="shared" si="3"/>
        <v>530</v>
      </c>
      <c r="I31" s="55">
        <f t="shared" si="4"/>
        <v>545</v>
      </c>
      <c r="J31" s="55">
        <f t="shared" si="5"/>
        <v>710.36</v>
      </c>
      <c r="K31" s="54">
        <f t="shared" si="6"/>
        <v>695</v>
      </c>
      <c r="L31" s="56">
        <f t="shared" si="7"/>
        <v>785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7" x14ac:dyDescent="0.25">
      <c r="A32">
        <v>200</v>
      </c>
      <c r="B32" s="77"/>
      <c r="C32" s="57">
        <v>65</v>
      </c>
      <c r="D32" s="57">
        <v>2600</v>
      </c>
      <c r="E32" s="58">
        <f t="shared" si="0"/>
        <v>282</v>
      </c>
      <c r="F32" s="58">
        <f t="shared" si="1"/>
        <v>399</v>
      </c>
      <c r="G32" s="58">
        <f t="shared" si="2"/>
        <v>438</v>
      </c>
      <c r="H32" s="58">
        <f t="shared" si="3"/>
        <v>574</v>
      </c>
      <c r="I32" s="59">
        <f t="shared" si="4"/>
        <v>591</v>
      </c>
      <c r="J32" s="59">
        <f t="shared" si="5"/>
        <v>765.08249999999998</v>
      </c>
      <c r="K32" s="58">
        <f t="shared" si="6"/>
        <v>754</v>
      </c>
      <c r="L32" s="60">
        <f t="shared" si="7"/>
        <v>852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15.75" thickBot="1" x14ac:dyDescent="0.3">
      <c r="A33">
        <v>200</v>
      </c>
      <c r="B33" s="78"/>
      <c r="C33" s="53">
        <v>70</v>
      </c>
      <c r="D33" s="53">
        <v>2800</v>
      </c>
      <c r="E33" s="54">
        <f t="shared" si="0"/>
        <v>302</v>
      </c>
      <c r="F33" s="54">
        <f t="shared" si="1"/>
        <v>430</v>
      </c>
      <c r="G33" s="54">
        <f t="shared" si="2"/>
        <v>467</v>
      </c>
      <c r="H33" s="54">
        <f t="shared" si="3"/>
        <v>618</v>
      </c>
      <c r="I33" s="55">
        <f t="shared" si="4"/>
        <v>636</v>
      </c>
      <c r="J33" s="55">
        <f t="shared" si="5"/>
        <v>819.80499999999995</v>
      </c>
      <c r="K33" s="54">
        <f t="shared" si="6"/>
        <v>811</v>
      </c>
      <c r="L33" s="56">
        <f t="shared" si="7"/>
        <v>916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ht="15.75" thickBot="1" x14ac:dyDescent="0.3">
      <c r="B34" s="61"/>
      <c r="C34" s="53"/>
      <c r="D34" s="53"/>
      <c r="E34" s="54" t="s">
        <v>28</v>
      </c>
      <c r="F34" s="54" t="s">
        <v>28</v>
      </c>
      <c r="G34" s="54" t="s">
        <v>28</v>
      </c>
      <c r="H34" s="54"/>
      <c r="I34" s="55"/>
      <c r="J34" s="55"/>
      <c r="K34" s="54"/>
      <c r="L34" s="5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x14ac:dyDescent="0.25">
      <c r="A35">
        <v>300</v>
      </c>
      <c r="B35" s="76">
        <v>300</v>
      </c>
      <c r="C35" s="57">
        <v>10</v>
      </c>
      <c r="D35" s="57">
        <v>400</v>
      </c>
      <c r="E35" s="58">
        <f t="shared" ref="E35:E47" si="8">ROUND((50/49.8*($E$6*(A35/1000)^$E$7*$I$2^($E$8+$E$9*A35/1000)*EXP(-$E$10*D35/A35)))*D35/1000,0)</f>
        <v>65</v>
      </c>
      <c r="F35" s="58">
        <f t="shared" ref="F35:F47" si="9">ROUND((50/49.8*($F$6*(A35/1000)^$F$7*$I$2^($F$8+$F$9*A35/1000)*EXP(-$F$10*D35/A35)))*D35/1000,0)</f>
        <v>88</v>
      </c>
      <c r="G35" s="58">
        <f t="shared" ref="G35:G47" si="10">ROUND((50/49.8*($G$6*(A35/1000)^$G$7*$I$2^($G$8+$G$9*A35/1000)*EXP(-$G$10*D35/A35)))*D35/1000,0)</f>
        <v>102</v>
      </c>
      <c r="H35" s="58">
        <f t="shared" ref="H35:H47" si="11">ROUND((50/49.8*($H$6*(A35/1000)^$H$7*$I$2^($H$8+$H$9*A35/1000)*EXP(-$H$10*D35/A35)))*D35/1000,0)</f>
        <v>123</v>
      </c>
      <c r="I35" s="59">
        <f t="shared" ref="I35:I47" si="12">ROUND((50/49.8*(M$6*($A35/1000)^M$7*$I$2^(M$8+M$9*$A35/1000)*EXP(-M$10*$D35/$A35)))*$D35/1000,0)</f>
        <v>128</v>
      </c>
      <c r="J35" s="59">
        <f t="shared" ref="J35:J47" si="13">ROUND((50/49.8*(L$6*($A35/1000)^L$7*$I$2^(L$8+L$9*$A35/1000)*EXP(-L$10*$D35/$A35)))*$D35/1000,0)*1.0325</f>
        <v>168.29749999999999</v>
      </c>
      <c r="K35" s="58">
        <f t="shared" si="6"/>
        <v>163</v>
      </c>
      <c r="L35" s="60">
        <f t="shared" si="7"/>
        <v>184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x14ac:dyDescent="0.25">
      <c r="A36">
        <v>300</v>
      </c>
      <c r="B36" s="77"/>
      <c r="C36" s="53">
        <v>15</v>
      </c>
      <c r="D36" s="53">
        <v>600</v>
      </c>
      <c r="E36" s="54">
        <f t="shared" si="8"/>
        <v>97</v>
      </c>
      <c r="F36" s="54">
        <f t="shared" si="9"/>
        <v>132</v>
      </c>
      <c r="G36" s="54">
        <f t="shared" si="10"/>
        <v>153</v>
      </c>
      <c r="H36" s="54">
        <f t="shared" si="11"/>
        <v>184</v>
      </c>
      <c r="I36" s="55">
        <f t="shared" si="12"/>
        <v>191</v>
      </c>
      <c r="J36" s="55">
        <f t="shared" si="13"/>
        <v>251.93</v>
      </c>
      <c r="K36" s="54">
        <f t="shared" si="6"/>
        <v>244</v>
      </c>
      <c r="L36" s="56">
        <f t="shared" si="7"/>
        <v>276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x14ac:dyDescent="0.25">
      <c r="A37">
        <v>300</v>
      </c>
      <c r="B37" s="77"/>
      <c r="C37" s="57">
        <v>20</v>
      </c>
      <c r="D37" s="57">
        <v>800</v>
      </c>
      <c r="E37" s="58">
        <f t="shared" si="8"/>
        <v>129</v>
      </c>
      <c r="F37" s="58">
        <f t="shared" si="9"/>
        <v>176</v>
      </c>
      <c r="G37" s="58">
        <f t="shared" si="10"/>
        <v>202</v>
      </c>
      <c r="H37" s="58">
        <f t="shared" si="11"/>
        <v>245</v>
      </c>
      <c r="I37" s="59">
        <f t="shared" si="12"/>
        <v>255</v>
      </c>
      <c r="J37" s="59">
        <f t="shared" si="13"/>
        <v>334.53</v>
      </c>
      <c r="K37" s="58">
        <f t="shared" si="6"/>
        <v>325</v>
      </c>
      <c r="L37" s="60">
        <f t="shared" si="7"/>
        <v>367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x14ac:dyDescent="0.25">
      <c r="A38">
        <v>300</v>
      </c>
      <c r="B38" s="77"/>
      <c r="C38" s="53">
        <v>25</v>
      </c>
      <c r="D38" s="53">
        <v>1000</v>
      </c>
      <c r="E38" s="54">
        <f t="shared" si="8"/>
        <v>160</v>
      </c>
      <c r="F38" s="54">
        <f t="shared" si="9"/>
        <v>220</v>
      </c>
      <c r="G38" s="54">
        <f t="shared" si="10"/>
        <v>250</v>
      </c>
      <c r="H38" s="54">
        <f t="shared" si="11"/>
        <v>307</v>
      </c>
      <c r="I38" s="55">
        <f t="shared" si="12"/>
        <v>319</v>
      </c>
      <c r="J38" s="55">
        <f t="shared" si="13"/>
        <v>417.13</v>
      </c>
      <c r="K38" s="54">
        <f t="shared" si="6"/>
        <v>407</v>
      </c>
      <c r="L38" s="56">
        <f t="shared" si="7"/>
        <v>460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x14ac:dyDescent="0.25">
      <c r="A39">
        <v>300</v>
      </c>
      <c r="B39" s="77"/>
      <c r="C39" s="57">
        <v>30</v>
      </c>
      <c r="D39" s="57">
        <v>1200</v>
      </c>
      <c r="E39" s="58">
        <f t="shared" si="8"/>
        <v>192</v>
      </c>
      <c r="F39" s="58">
        <f t="shared" si="9"/>
        <v>263</v>
      </c>
      <c r="G39" s="58">
        <f t="shared" si="10"/>
        <v>298</v>
      </c>
      <c r="H39" s="58">
        <f t="shared" si="11"/>
        <v>368</v>
      </c>
      <c r="I39" s="59">
        <f t="shared" si="12"/>
        <v>383</v>
      </c>
      <c r="J39" s="59">
        <f t="shared" si="13"/>
        <v>498.69749999999999</v>
      </c>
      <c r="K39" s="58">
        <f t="shared" si="6"/>
        <v>488</v>
      </c>
      <c r="L39" s="60">
        <f t="shared" si="7"/>
        <v>551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x14ac:dyDescent="0.25">
      <c r="A40">
        <v>300</v>
      </c>
      <c r="B40" s="77"/>
      <c r="C40" s="53">
        <v>35</v>
      </c>
      <c r="D40" s="53">
        <v>1400</v>
      </c>
      <c r="E40" s="54">
        <f t="shared" si="8"/>
        <v>222</v>
      </c>
      <c r="F40" s="54">
        <f t="shared" si="9"/>
        <v>307</v>
      </c>
      <c r="G40" s="54">
        <f t="shared" si="10"/>
        <v>345</v>
      </c>
      <c r="H40" s="54">
        <f t="shared" si="11"/>
        <v>429</v>
      </c>
      <c r="I40" s="55">
        <f t="shared" si="12"/>
        <v>446</v>
      </c>
      <c r="J40" s="55">
        <f t="shared" si="13"/>
        <v>579.23249999999996</v>
      </c>
      <c r="K40" s="54">
        <f t="shared" si="6"/>
        <v>569</v>
      </c>
      <c r="L40" s="56">
        <f t="shared" si="7"/>
        <v>643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x14ac:dyDescent="0.25">
      <c r="A41">
        <v>300</v>
      </c>
      <c r="B41" s="77"/>
      <c r="C41" s="57">
        <v>40</v>
      </c>
      <c r="D41" s="57">
        <v>1600</v>
      </c>
      <c r="E41" s="58">
        <f t="shared" si="8"/>
        <v>253</v>
      </c>
      <c r="F41" s="58">
        <f t="shared" si="9"/>
        <v>351</v>
      </c>
      <c r="G41" s="58">
        <f t="shared" si="10"/>
        <v>392</v>
      </c>
      <c r="H41" s="58">
        <f t="shared" si="11"/>
        <v>490</v>
      </c>
      <c r="I41" s="59">
        <f t="shared" si="12"/>
        <v>510</v>
      </c>
      <c r="J41" s="59">
        <f t="shared" si="13"/>
        <v>658.73500000000001</v>
      </c>
      <c r="K41" s="58">
        <f t="shared" si="6"/>
        <v>650</v>
      </c>
      <c r="L41" s="60">
        <f t="shared" si="7"/>
        <v>735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x14ac:dyDescent="0.25">
      <c r="A42">
        <v>300</v>
      </c>
      <c r="B42" s="77"/>
      <c r="C42" s="53">
        <v>45</v>
      </c>
      <c r="D42" s="53">
        <v>1800</v>
      </c>
      <c r="E42" s="54">
        <f t="shared" si="8"/>
        <v>284</v>
      </c>
      <c r="F42" s="54">
        <f t="shared" si="9"/>
        <v>395</v>
      </c>
      <c r="G42" s="54">
        <f t="shared" si="10"/>
        <v>437</v>
      </c>
      <c r="H42" s="54">
        <f t="shared" si="11"/>
        <v>552</v>
      </c>
      <c r="I42" s="55">
        <f t="shared" si="12"/>
        <v>574</v>
      </c>
      <c r="J42" s="55">
        <f t="shared" si="13"/>
        <v>738.23749999999995</v>
      </c>
      <c r="K42" s="54">
        <f t="shared" si="6"/>
        <v>732</v>
      </c>
      <c r="L42" s="56">
        <f t="shared" si="7"/>
        <v>827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x14ac:dyDescent="0.25">
      <c r="A43">
        <v>300</v>
      </c>
      <c r="B43" s="77"/>
      <c r="C43" s="57">
        <v>50</v>
      </c>
      <c r="D43" s="57">
        <v>2000</v>
      </c>
      <c r="E43" s="58">
        <f t="shared" si="8"/>
        <v>314</v>
      </c>
      <c r="F43" s="58">
        <f t="shared" si="9"/>
        <v>439</v>
      </c>
      <c r="G43" s="58">
        <f t="shared" si="10"/>
        <v>482</v>
      </c>
      <c r="H43" s="58">
        <f t="shared" si="11"/>
        <v>613</v>
      </c>
      <c r="I43" s="59">
        <f t="shared" si="12"/>
        <v>637</v>
      </c>
      <c r="J43" s="59">
        <f t="shared" si="13"/>
        <v>816.70749999999998</v>
      </c>
      <c r="K43" s="58">
        <f t="shared" si="6"/>
        <v>812</v>
      </c>
      <c r="L43" s="60">
        <f t="shared" si="7"/>
        <v>918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x14ac:dyDescent="0.25">
      <c r="A44">
        <v>300</v>
      </c>
      <c r="B44" s="77"/>
      <c r="C44" s="53">
        <v>55</v>
      </c>
      <c r="D44" s="53">
        <v>2200</v>
      </c>
      <c r="E44" s="54">
        <f t="shared" si="8"/>
        <v>344</v>
      </c>
      <c r="F44" s="54">
        <f t="shared" si="9"/>
        <v>483</v>
      </c>
      <c r="G44" s="54">
        <f t="shared" si="10"/>
        <v>526</v>
      </c>
      <c r="H44" s="54">
        <f t="shared" si="11"/>
        <v>674</v>
      </c>
      <c r="I44" s="55">
        <f t="shared" si="12"/>
        <v>701</v>
      </c>
      <c r="J44" s="55">
        <f t="shared" si="13"/>
        <v>895.17750000000001</v>
      </c>
      <c r="K44" s="54">
        <f t="shared" si="6"/>
        <v>894</v>
      </c>
      <c r="L44" s="56">
        <f t="shared" si="7"/>
        <v>1010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x14ac:dyDescent="0.25">
      <c r="A45">
        <v>300</v>
      </c>
      <c r="B45" s="77"/>
      <c r="C45" s="57">
        <v>60</v>
      </c>
      <c r="D45" s="57">
        <v>2400</v>
      </c>
      <c r="E45" s="58">
        <f t="shared" si="8"/>
        <v>373</v>
      </c>
      <c r="F45" s="58">
        <f t="shared" si="9"/>
        <v>527</v>
      </c>
      <c r="G45" s="58">
        <f t="shared" si="10"/>
        <v>570</v>
      </c>
      <c r="H45" s="58">
        <f t="shared" si="11"/>
        <v>736</v>
      </c>
      <c r="I45" s="59">
        <f t="shared" si="12"/>
        <v>764</v>
      </c>
      <c r="J45" s="59">
        <f t="shared" si="13"/>
        <v>972.61500000000001</v>
      </c>
      <c r="K45" s="58">
        <f t="shared" si="6"/>
        <v>974</v>
      </c>
      <c r="L45" s="60">
        <f t="shared" si="7"/>
        <v>1101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x14ac:dyDescent="0.25">
      <c r="A46">
        <v>300</v>
      </c>
      <c r="B46" s="77"/>
      <c r="C46" s="53">
        <v>65</v>
      </c>
      <c r="D46" s="53">
        <v>2600</v>
      </c>
      <c r="E46" s="54">
        <f t="shared" si="8"/>
        <v>403</v>
      </c>
      <c r="F46" s="54">
        <f t="shared" si="9"/>
        <v>571</v>
      </c>
      <c r="G46" s="54">
        <f t="shared" si="10"/>
        <v>612</v>
      </c>
      <c r="H46" s="54">
        <f t="shared" si="11"/>
        <v>797</v>
      </c>
      <c r="I46" s="55">
        <f t="shared" si="12"/>
        <v>828</v>
      </c>
      <c r="J46" s="55">
        <f t="shared" si="13"/>
        <v>1050.0525</v>
      </c>
      <c r="K46" s="54">
        <f t="shared" si="6"/>
        <v>1056</v>
      </c>
      <c r="L46" s="56">
        <f t="shared" si="7"/>
        <v>1193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ht="15.75" thickBot="1" x14ac:dyDescent="0.3">
      <c r="A47">
        <v>300</v>
      </c>
      <c r="B47" s="78"/>
      <c r="C47" s="57">
        <v>70</v>
      </c>
      <c r="D47" s="57">
        <v>2800</v>
      </c>
      <c r="E47" s="58">
        <f t="shared" si="8"/>
        <v>432</v>
      </c>
      <c r="F47" s="58">
        <f t="shared" si="9"/>
        <v>615</v>
      </c>
      <c r="G47" s="58">
        <f t="shared" si="10"/>
        <v>654</v>
      </c>
      <c r="H47" s="58">
        <f t="shared" si="11"/>
        <v>858</v>
      </c>
      <c r="I47" s="59">
        <f t="shared" si="12"/>
        <v>892</v>
      </c>
      <c r="J47" s="59">
        <f t="shared" si="13"/>
        <v>1125.425</v>
      </c>
      <c r="K47" s="58">
        <f t="shared" si="6"/>
        <v>1137</v>
      </c>
      <c r="L47" s="60">
        <f t="shared" si="7"/>
        <v>1285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ht="15.75" thickBot="1" x14ac:dyDescent="0.3">
      <c r="B48" s="61"/>
      <c r="C48" s="53"/>
      <c r="D48" s="53"/>
      <c r="E48" s="54"/>
      <c r="F48" s="54"/>
      <c r="G48" s="54"/>
      <c r="H48" s="54"/>
      <c r="I48" s="55"/>
      <c r="J48" s="55"/>
      <c r="K48" s="54"/>
      <c r="L48" s="56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x14ac:dyDescent="0.25">
      <c r="A49">
        <v>440</v>
      </c>
      <c r="B49" s="76">
        <v>440</v>
      </c>
      <c r="C49" s="53">
        <v>10</v>
      </c>
      <c r="D49" s="53">
        <v>400</v>
      </c>
      <c r="E49" s="54">
        <f t="shared" ref="E49:E61" si="14">ROUND((50/49.8*($E$6*(A49/1000)^$E$7*$I$2^($E$8+$E$9*A49/1000)*EXP(-$E$10*D49/A49)))*D49/1000,0)</f>
        <v>89</v>
      </c>
      <c r="F49" s="54">
        <f t="shared" ref="F49:F61" si="15">ROUND((50/49.8*($F$6*(A49/1000)^$F$7*$I$2^($F$8+$F$9*A49/1000)*EXP(-$F$10*D49/A49)))*D49/1000,0)</f>
        <v>124</v>
      </c>
      <c r="G49" s="54">
        <f t="shared" ref="G49:G61" si="16">ROUND((50/49.8*($G$6*(A49/1000)^$G$7*$I$2^($G$8+$G$9*A49/1000)*EXP(-$G$10*D49/A49)))*D49/1000,0)</f>
        <v>136</v>
      </c>
      <c r="H49" s="54">
        <f t="shared" ref="H49:H61" si="17">ROUND((50/49.8*($H$6*(A49/1000)^$H$7*$I$2^($H$8+$H$9*A49/1000)*EXP(-$H$10*D49/A49)))*D49/1000,0)</f>
        <v>167</v>
      </c>
      <c r="I49" s="55">
        <f t="shared" ref="I49:I61" si="18">ROUND((50/49.8*(M$6*($A49/1000)^M$7*$I$2^(M$8+M$9*$A49/1000)*EXP(-M$10*$D49/$A49)))*$D49/1000,0)</f>
        <v>178</v>
      </c>
      <c r="J49" s="55">
        <f t="shared" ref="J49:J61" si="19">ROUND((50/49.8*(L$6*($A49/1000)^L$7*$I$2^(L$8+L$9*$A49/1000)*EXP(-L$10*$D49/$A49)))*$D49/1000,0)*1.0325</f>
        <v>226.11750000000001</v>
      </c>
      <c r="K49" s="54">
        <f t="shared" si="6"/>
        <v>227</v>
      </c>
      <c r="L49" s="56">
        <f t="shared" si="7"/>
        <v>257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x14ac:dyDescent="0.25">
      <c r="A50">
        <v>440</v>
      </c>
      <c r="B50" s="77"/>
      <c r="C50" s="57">
        <v>15</v>
      </c>
      <c r="D50" s="57">
        <v>600</v>
      </c>
      <c r="E50" s="58">
        <f t="shared" si="14"/>
        <v>133</v>
      </c>
      <c r="F50" s="58">
        <f t="shared" si="15"/>
        <v>186</v>
      </c>
      <c r="G50" s="58">
        <f t="shared" si="16"/>
        <v>203</v>
      </c>
      <c r="H50" s="58">
        <f t="shared" si="17"/>
        <v>251</v>
      </c>
      <c r="I50" s="59">
        <f t="shared" si="18"/>
        <v>267</v>
      </c>
      <c r="J50" s="59">
        <f t="shared" si="19"/>
        <v>338.65999999999997</v>
      </c>
      <c r="K50" s="58">
        <f t="shared" si="6"/>
        <v>340</v>
      </c>
      <c r="L50" s="60">
        <f t="shared" si="7"/>
        <v>384</v>
      </c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x14ac:dyDescent="0.25">
      <c r="A51">
        <v>440</v>
      </c>
      <c r="B51" s="77"/>
      <c r="C51" s="53">
        <v>20</v>
      </c>
      <c r="D51" s="53">
        <v>800</v>
      </c>
      <c r="E51" s="54">
        <f t="shared" si="14"/>
        <v>177</v>
      </c>
      <c r="F51" s="54">
        <f t="shared" si="15"/>
        <v>248</v>
      </c>
      <c r="G51" s="54">
        <f t="shared" si="16"/>
        <v>270</v>
      </c>
      <c r="H51" s="54">
        <f t="shared" si="17"/>
        <v>334</v>
      </c>
      <c r="I51" s="55">
        <f t="shared" si="18"/>
        <v>356</v>
      </c>
      <c r="J51" s="55">
        <f t="shared" si="19"/>
        <v>450.17</v>
      </c>
      <c r="K51" s="54">
        <f t="shared" si="6"/>
        <v>454</v>
      </c>
      <c r="L51" s="56">
        <f t="shared" si="7"/>
        <v>513</v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x14ac:dyDescent="0.25">
      <c r="A52">
        <v>440</v>
      </c>
      <c r="B52" s="77"/>
      <c r="C52" s="57">
        <v>25</v>
      </c>
      <c r="D52" s="57">
        <v>1000</v>
      </c>
      <c r="E52" s="58">
        <f t="shared" si="14"/>
        <v>221</v>
      </c>
      <c r="F52" s="58">
        <f t="shared" si="15"/>
        <v>310</v>
      </c>
      <c r="G52" s="58">
        <f t="shared" si="16"/>
        <v>335</v>
      </c>
      <c r="H52" s="58">
        <f t="shared" si="17"/>
        <v>418</v>
      </c>
      <c r="I52" s="59">
        <f t="shared" si="18"/>
        <v>445</v>
      </c>
      <c r="J52" s="59">
        <f t="shared" si="19"/>
        <v>561.67999999999995</v>
      </c>
      <c r="K52" s="58">
        <f t="shared" si="6"/>
        <v>567</v>
      </c>
      <c r="L52" s="60">
        <f t="shared" si="7"/>
        <v>641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x14ac:dyDescent="0.25">
      <c r="A53">
        <v>440</v>
      </c>
      <c r="B53" s="77"/>
      <c r="C53" s="53">
        <v>30</v>
      </c>
      <c r="D53" s="53">
        <v>1200</v>
      </c>
      <c r="E53" s="54">
        <f t="shared" si="14"/>
        <v>264</v>
      </c>
      <c r="F53" s="54">
        <f t="shared" si="15"/>
        <v>372</v>
      </c>
      <c r="G53" s="54">
        <f t="shared" si="16"/>
        <v>400</v>
      </c>
      <c r="H53" s="54">
        <f t="shared" si="17"/>
        <v>502</v>
      </c>
      <c r="I53" s="55">
        <f t="shared" si="18"/>
        <v>534</v>
      </c>
      <c r="J53" s="55">
        <f t="shared" si="19"/>
        <v>672.15750000000003</v>
      </c>
      <c r="K53" s="54">
        <f t="shared" si="6"/>
        <v>681</v>
      </c>
      <c r="L53" s="56">
        <f t="shared" si="7"/>
        <v>770</v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x14ac:dyDescent="0.25">
      <c r="A54">
        <v>440</v>
      </c>
      <c r="B54" s="77"/>
      <c r="C54" s="57">
        <v>35</v>
      </c>
      <c r="D54" s="57">
        <v>1400</v>
      </c>
      <c r="E54" s="58">
        <f t="shared" si="14"/>
        <v>307</v>
      </c>
      <c r="F54" s="58">
        <f t="shared" si="15"/>
        <v>433</v>
      </c>
      <c r="G54" s="58">
        <f t="shared" si="16"/>
        <v>465</v>
      </c>
      <c r="H54" s="58">
        <f t="shared" si="17"/>
        <v>585</v>
      </c>
      <c r="I54" s="59">
        <f t="shared" si="18"/>
        <v>623</v>
      </c>
      <c r="J54" s="59">
        <f t="shared" si="19"/>
        <v>782.63499999999999</v>
      </c>
      <c r="K54" s="58">
        <f t="shared" si="6"/>
        <v>794</v>
      </c>
      <c r="L54" s="60">
        <f t="shared" si="7"/>
        <v>897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x14ac:dyDescent="0.25">
      <c r="A55">
        <v>440</v>
      </c>
      <c r="B55" s="77"/>
      <c r="C55" s="53">
        <v>40</v>
      </c>
      <c r="D55" s="53">
        <v>1600</v>
      </c>
      <c r="E55" s="54">
        <f t="shared" si="14"/>
        <v>350</v>
      </c>
      <c r="F55" s="54">
        <f t="shared" si="15"/>
        <v>495</v>
      </c>
      <c r="G55" s="54">
        <f t="shared" si="16"/>
        <v>528</v>
      </c>
      <c r="H55" s="54">
        <f t="shared" si="17"/>
        <v>669</v>
      </c>
      <c r="I55" s="55">
        <f t="shared" si="18"/>
        <v>712</v>
      </c>
      <c r="J55" s="55">
        <f t="shared" si="19"/>
        <v>891.04750000000001</v>
      </c>
      <c r="K55" s="54">
        <f t="shared" si="6"/>
        <v>908</v>
      </c>
      <c r="L55" s="56">
        <f t="shared" si="7"/>
        <v>1026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x14ac:dyDescent="0.25">
      <c r="A56">
        <v>440</v>
      </c>
      <c r="B56" s="77"/>
      <c r="C56" s="57">
        <v>45</v>
      </c>
      <c r="D56" s="57">
        <v>1800</v>
      </c>
      <c r="E56" s="58">
        <f t="shared" si="14"/>
        <v>393</v>
      </c>
      <c r="F56" s="58">
        <f t="shared" si="15"/>
        <v>557</v>
      </c>
      <c r="G56" s="58">
        <f t="shared" si="16"/>
        <v>591</v>
      </c>
      <c r="H56" s="58">
        <f t="shared" si="17"/>
        <v>753</v>
      </c>
      <c r="I56" s="59">
        <f t="shared" si="18"/>
        <v>801</v>
      </c>
      <c r="J56" s="59">
        <f t="shared" si="19"/>
        <v>1000.4924999999999</v>
      </c>
      <c r="K56" s="58">
        <f t="shared" si="6"/>
        <v>1021</v>
      </c>
      <c r="L56" s="60">
        <f t="shared" si="7"/>
        <v>1154</v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x14ac:dyDescent="0.25">
      <c r="A57">
        <v>440</v>
      </c>
      <c r="B57" s="77"/>
      <c r="C57" s="53">
        <v>50</v>
      </c>
      <c r="D57" s="53">
        <v>2000</v>
      </c>
      <c r="E57" s="54">
        <f t="shared" si="14"/>
        <v>435</v>
      </c>
      <c r="F57" s="54">
        <f t="shared" si="15"/>
        <v>619</v>
      </c>
      <c r="G57" s="54">
        <f t="shared" si="16"/>
        <v>653</v>
      </c>
      <c r="H57" s="54">
        <f t="shared" si="17"/>
        <v>836</v>
      </c>
      <c r="I57" s="55">
        <f t="shared" si="18"/>
        <v>890</v>
      </c>
      <c r="J57" s="55">
        <f t="shared" si="19"/>
        <v>1108.905</v>
      </c>
      <c r="K57" s="54">
        <f t="shared" si="6"/>
        <v>1135</v>
      </c>
      <c r="L57" s="56">
        <f t="shared" si="7"/>
        <v>1283</v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x14ac:dyDescent="0.25">
      <c r="A58">
        <v>440</v>
      </c>
      <c r="B58" s="77"/>
      <c r="C58" s="57">
        <v>55</v>
      </c>
      <c r="D58" s="57">
        <v>2200</v>
      </c>
      <c r="E58" s="58">
        <f t="shared" si="14"/>
        <v>477</v>
      </c>
      <c r="F58" s="58">
        <f t="shared" si="15"/>
        <v>681</v>
      </c>
      <c r="G58" s="58">
        <f t="shared" si="16"/>
        <v>715</v>
      </c>
      <c r="H58" s="58">
        <f t="shared" si="17"/>
        <v>920</v>
      </c>
      <c r="I58" s="59">
        <f t="shared" si="18"/>
        <v>979</v>
      </c>
      <c r="J58" s="59">
        <f t="shared" si="19"/>
        <v>1216.2850000000001</v>
      </c>
      <c r="K58" s="58">
        <f t="shared" si="6"/>
        <v>1248</v>
      </c>
      <c r="L58" s="60">
        <f t="shared" si="7"/>
        <v>1410</v>
      </c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x14ac:dyDescent="0.25">
      <c r="A59">
        <v>440</v>
      </c>
      <c r="B59" s="77"/>
      <c r="C59" s="53">
        <v>60</v>
      </c>
      <c r="D59" s="53">
        <v>2400</v>
      </c>
      <c r="E59" s="54">
        <f t="shared" si="14"/>
        <v>519</v>
      </c>
      <c r="F59" s="54">
        <f t="shared" si="15"/>
        <v>743</v>
      </c>
      <c r="G59" s="54">
        <f t="shared" si="16"/>
        <v>776</v>
      </c>
      <c r="H59" s="54">
        <f t="shared" si="17"/>
        <v>1003</v>
      </c>
      <c r="I59" s="55">
        <f t="shared" si="18"/>
        <v>1068</v>
      </c>
      <c r="J59" s="55">
        <f t="shared" si="19"/>
        <v>1322.6324999999999</v>
      </c>
      <c r="K59" s="54">
        <f t="shared" si="6"/>
        <v>1362</v>
      </c>
      <c r="L59" s="56">
        <f t="shared" si="7"/>
        <v>1539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x14ac:dyDescent="0.25">
      <c r="A60">
        <v>440</v>
      </c>
      <c r="B60" s="77"/>
      <c r="C60" s="57">
        <v>65</v>
      </c>
      <c r="D60" s="57">
        <v>2600</v>
      </c>
      <c r="E60" s="58">
        <f t="shared" si="14"/>
        <v>561</v>
      </c>
      <c r="F60" s="58">
        <f t="shared" si="15"/>
        <v>805</v>
      </c>
      <c r="G60" s="58">
        <f t="shared" si="16"/>
        <v>836</v>
      </c>
      <c r="H60" s="58">
        <f t="shared" si="17"/>
        <v>1087</v>
      </c>
      <c r="I60" s="59">
        <f t="shared" si="18"/>
        <v>1157</v>
      </c>
      <c r="J60" s="59">
        <f t="shared" si="19"/>
        <v>1428.98</v>
      </c>
      <c r="K60" s="58">
        <f t="shared" si="6"/>
        <v>1475</v>
      </c>
      <c r="L60" s="60">
        <f t="shared" si="7"/>
        <v>1667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ht="15.75" thickBot="1" x14ac:dyDescent="0.3">
      <c r="A61">
        <v>440</v>
      </c>
      <c r="B61" s="78"/>
      <c r="C61" s="53">
        <v>70</v>
      </c>
      <c r="D61" s="53">
        <v>2800</v>
      </c>
      <c r="E61" s="54">
        <f t="shared" si="14"/>
        <v>602</v>
      </c>
      <c r="F61" s="54">
        <f t="shared" si="15"/>
        <v>867</v>
      </c>
      <c r="G61" s="54">
        <f t="shared" si="16"/>
        <v>896</v>
      </c>
      <c r="H61" s="54">
        <f t="shared" si="17"/>
        <v>1171</v>
      </c>
      <c r="I61" s="55">
        <f t="shared" si="18"/>
        <v>1245</v>
      </c>
      <c r="J61" s="55">
        <f t="shared" si="19"/>
        <v>1535.3274999999999</v>
      </c>
      <c r="K61" s="54">
        <f t="shared" si="6"/>
        <v>1587</v>
      </c>
      <c r="L61" s="56">
        <f t="shared" si="7"/>
        <v>1793</v>
      </c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ht="15.75" thickBot="1" x14ac:dyDescent="0.3">
      <c r="B62" s="61"/>
      <c r="C62" s="53"/>
      <c r="D62" s="53"/>
      <c r="E62" s="54"/>
      <c r="F62" s="54"/>
      <c r="G62" s="54"/>
      <c r="H62" s="54"/>
      <c r="I62" s="55"/>
      <c r="J62" s="55"/>
      <c r="K62" s="54"/>
      <c r="L62" s="56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x14ac:dyDescent="0.25">
      <c r="A63">
        <v>500</v>
      </c>
      <c r="B63" s="76">
        <v>500</v>
      </c>
      <c r="C63" s="57">
        <v>10</v>
      </c>
      <c r="D63" s="57">
        <v>400</v>
      </c>
      <c r="E63" s="58">
        <f t="shared" ref="E63:E75" si="20">ROUND((50/49.8*($E$6*(A63/1000)^$E$7*$I$2^($E$8+$E$9*A63/1000)*EXP(-$E$10*D63/A63)))*D63/1000,0)</f>
        <v>99</v>
      </c>
      <c r="F63" s="58">
        <f t="shared" ref="F63:F75" si="21">ROUND((50/49.8*($F$6*(A63/1000)^$F$7*$I$2^($F$8+$F$9*A63/1000)*EXP(-$F$10*D63/A63)))*D63/1000,0)</f>
        <v>139</v>
      </c>
      <c r="G63" s="58">
        <f t="shared" ref="G63:G75" si="22">ROUND((50/49.8*($G$6*(A63/1000)^$G$7*$I$2^($G$8+$G$9*A63/1000)*EXP(-$G$10*D63/A63)))*D63/1000,0)</f>
        <v>150</v>
      </c>
      <c r="H63" s="58">
        <f t="shared" ref="H63:H75" si="23">ROUND((50/49.8*($H$6*(A63/1000)^$H$7*$I$2^($H$8+$H$9*A63/1000)*EXP(-$H$10*D63/A63)))*D63/1000,0)</f>
        <v>186</v>
      </c>
      <c r="I63" s="59">
        <f t="shared" ref="I63:I75" si="24">ROUND((50/49.8*(M$6*($A63/1000)^M$7*$I$2^(M$8+M$9*$A63/1000)*EXP(-M$10*$D63/$A63)))*$D63/1000,0)</f>
        <v>200</v>
      </c>
      <c r="J63" s="59">
        <f t="shared" ref="J63:J75" si="25">ROUND((50/49.8*(L$6*($A63/1000)^L$7*$I$2^(L$8+L$9*$A63/1000)*EXP(-L$10*$D63/$A63)))*$D63/1000,0)*1.0325</f>
        <v>250.89749999999998</v>
      </c>
      <c r="K63" s="58">
        <f>ROUND(I63*1.255,0)</f>
        <v>251</v>
      </c>
      <c r="L63" s="60">
        <f t="shared" si="7"/>
        <v>284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x14ac:dyDescent="0.25">
      <c r="A64">
        <v>500</v>
      </c>
      <c r="B64" s="77"/>
      <c r="C64" s="53">
        <v>15</v>
      </c>
      <c r="D64" s="53">
        <v>600</v>
      </c>
      <c r="E64" s="54">
        <f t="shared" si="20"/>
        <v>148</v>
      </c>
      <c r="F64" s="54">
        <f t="shared" si="21"/>
        <v>209</v>
      </c>
      <c r="G64" s="54">
        <f t="shared" si="22"/>
        <v>224</v>
      </c>
      <c r="H64" s="54">
        <f t="shared" si="23"/>
        <v>278</v>
      </c>
      <c r="I64" s="55">
        <f t="shared" si="24"/>
        <v>300</v>
      </c>
      <c r="J64" s="55">
        <f t="shared" si="25"/>
        <v>375.83</v>
      </c>
      <c r="K64" s="54">
        <f t="shared" ref="K64:K103" si="26">ROUND(I64*1.255,0)</f>
        <v>377</v>
      </c>
      <c r="L64" s="56">
        <f t="shared" si="7"/>
        <v>426</v>
      </c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x14ac:dyDescent="0.25">
      <c r="A65">
        <v>500</v>
      </c>
      <c r="B65" s="77"/>
      <c r="C65" s="57">
        <v>20</v>
      </c>
      <c r="D65" s="57">
        <v>800</v>
      </c>
      <c r="E65" s="58">
        <f t="shared" si="20"/>
        <v>197</v>
      </c>
      <c r="F65" s="58">
        <f t="shared" si="21"/>
        <v>278</v>
      </c>
      <c r="G65" s="58">
        <f t="shared" si="22"/>
        <v>298</v>
      </c>
      <c r="H65" s="58">
        <f t="shared" si="23"/>
        <v>371</v>
      </c>
      <c r="I65" s="59">
        <f t="shared" si="24"/>
        <v>400</v>
      </c>
      <c r="J65" s="59">
        <f t="shared" si="25"/>
        <v>499.72999999999996</v>
      </c>
      <c r="K65" s="58">
        <f t="shared" si="26"/>
        <v>502</v>
      </c>
      <c r="L65" s="60">
        <f t="shared" si="7"/>
        <v>567</v>
      </c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x14ac:dyDescent="0.25">
      <c r="A66">
        <v>500</v>
      </c>
      <c r="B66" s="77"/>
      <c r="C66" s="53">
        <v>25</v>
      </c>
      <c r="D66" s="53">
        <v>1000</v>
      </c>
      <c r="E66" s="54">
        <f t="shared" si="20"/>
        <v>246</v>
      </c>
      <c r="F66" s="54">
        <f t="shared" si="21"/>
        <v>348</v>
      </c>
      <c r="G66" s="54">
        <f t="shared" si="22"/>
        <v>370</v>
      </c>
      <c r="H66" s="54">
        <f t="shared" si="23"/>
        <v>464</v>
      </c>
      <c r="I66" s="55">
        <f t="shared" si="24"/>
        <v>500</v>
      </c>
      <c r="J66" s="55">
        <f t="shared" si="25"/>
        <v>623.63</v>
      </c>
      <c r="K66" s="54">
        <f t="shared" si="26"/>
        <v>628</v>
      </c>
      <c r="L66" s="56">
        <f t="shared" si="7"/>
        <v>710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x14ac:dyDescent="0.25">
      <c r="A67">
        <v>500</v>
      </c>
      <c r="B67" s="77"/>
      <c r="C67" s="57">
        <v>30</v>
      </c>
      <c r="D67" s="57">
        <v>1200</v>
      </c>
      <c r="E67" s="58">
        <f t="shared" si="20"/>
        <v>294</v>
      </c>
      <c r="F67" s="58">
        <f t="shared" si="21"/>
        <v>418</v>
      </c>
      <c r="G67" s="58">
        <f t="shared" si="22"/>
        <v>442</v>
      </c>
      <c r="H67" s="58">
        <f t="shared" si="23"/>
        <v>557</v>
      </c>
      <c r="I67" s="59">
        <f t="shared" si="24"/>
        <v>600</v>
      </c>
      <c r="J67" s="59">
        <f t="shared" si="25"/>
        <v>746.49749999999995</v>
      </c>
      <c r="K67" s="58">
        <f t="shared" si="26"/>
        <v>753</v>
      </c>
      <c r="L67" s="60">
        <f t="shared" si="7"/>
        <v>851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x14ac:dyDescent="0.25">
      <c r="A68">
        <v>500</v>
      </c>
      <c r="B68" s="77"/>
      <c r="C68" s="53">
        <v>35</v>
      </c>
      <c r="D68" s="53">
        <v>1400</v>
      </c>
      <c r="E68" s="54">
        <f t="shared" si="20"/>
        <v>343</v>
      </c>
      <c r="F68" s="54">
        <f t="shared" si="21"/>
        <v>487</v>
      </c>
      <c r="G68" s="54">
        <f t="shared" si="22"/>
        <v>514</v>
      </c>
      <c r="H68" s="54">
        <f t="shared" si="23"/>
        <v>649</v>
      </c>
      <c r="I68" s="55">
        <f t="shared" si="24"/>
        <v>700</v>
      </c>
      <c r="J68" s="55">
        <f t="shared" si="25"/>
        <v>869.36500000000001</v>
      </c>
      <c r="K68" s="54">
        <f t="shared" si="26"/>
        <v>879</v>
      </c>
      <c r="L68" s="56">
        <f t="shared" si="7"/>
        <v>993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x14ac:dyDescent="0.25">
      <c r="A69">
        <v>500</v>
      </c>
      <c r="B69" s="77"/>
      <c r="C69" s="57">
        <v>40</v>
      </c>
      <c r="D69" s="57">
        <v>1600</v>
      </c>
      <c r="E69" s="58">
        <f t="shared" si="20"/>
        <v>391</v>
      </c>
      <c r="F69" s="58">
        <f t="shared" si="21"/>
        <v>557</v>
      </c>
      <c r="G69" s="58">
        <f t="shared" si="22"/>
        <v>585</v>
      </c>
      <c r="H69" s="58">
        <f t="shared" si="23"/>
        <v>742</v>
      </c>
      <c r="I69" s="59">
        <f t="shared" si="24"/>
        <v>800</v>
      </c>
      <c r="J69" s="59">
        <f t="shared" si="25"/>
        <v>991.19999999999993</v>
      </c>
      <c r="K69" s="58">
        <f t="shared" si="26"/>
        <v>1004</v>
      </c>
      <c r="L69" s="60">
        <f t="shared" si="7"/>
        <v>1135</v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x14ac:dyDescent="0.25">
      <c r="A70">
        <v>500</v>
      </c>
      <c r="B70" s="77"/>
      <c r="C70" s="53">
        <v>45</v>
      </c>
      <c r="D70" s="53">
        <v>1800</v>
      </c>
      <c r="E70" s="54">
        <f t="shared" si="20"/>
        <v>438</v>
      </c>
      <c r="F70" s="54">
        <f t="shared" si="21"/>
        <v>626</v>
      </c>
      <c r="G70" s="54">
        <f t="shared" si="22"/>
        <v>655</v>
      </c>
      <c r="H70" s="54">
        <f t="shared" si="23"/>
        <v>835</v>
      </c>
      <c r="I70" s="55">
        <f t="shared" si="24"/>
        <v>899</v>
      </c>
      <c r="J70" s="55">
        <f t="shared" si="25"/>
        <v>1112.0025000000001</v>
      </c>
      <c r="K70" s="54">
        <f t="shared" si="26"/>
        <v>1128</v>
      </c>
      <c r="L70" s="56">
        <f t="shared" si="7"/>
        <v>1275</v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x14ac:dyDescent="0.25">
      <c r="A71">
        <v>500</v>
      </c>
      <c r="B71" s="77"/>
      <c r="C71" s="57">
        <v>50</v>
      </c>
      <c r="D71" s="57">
        <v>2000</v>
      </c>
      <c r="E71" s="58">
        <f t="shared" si="20"/>
        <v>486</v>
      </c>
      <c r="F71" s="58">
        <f t="shared" si="21"/>
        <v>696</v>
      </c>
      <c r="G71" s="58">
        <f t="shared" si="22"/>
        <v>724</v>
      </c>
      <c r="H71" s="58">
        <f t="shared" si="23"/>
        <v>928</v>
      </c>
      <c r="I71" s="59">
        <f t="shared" si="24"/>
        <v>999</v>
      </c>
      <c r="J71" s="59">
        <f t="shared" si="25"/>
        <v>1232.8050000000001</v>
      </c>
      <c r="K71" s="58">
        <f t="shared" si="26"/>
        <v>1254</v>
      </c>
      <c r="L71" s="60">
        <f t="shared" si="7"/>
        <v>1417</v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x14ac:dyDescent="0.25">
      <c r="A72">
        <v>500</v>
      </c>
      <c r="B72" s="77"/>
      <c r="C72" s="53">
        <v>55</v>
      </c>
      <c r="D72" s="53">
        <v>2200</v>
      </c>
      <c r="E72" s="54">
        <f t="shared" si="20"/>
        <v>533</v>
      </c>
      <c r="F72" s="54">
        <f t="shared" si="21"/>
        <v>765</v>
      </c>
      <c r="G72" s="54">
        <f t="shared" si="22"/>
        <v>793</v>
      </c>
      <c r="H72" s="54">
        <f t="shared" si="23"/>
        <v>1020</v>
      </c>
      <c r="I72" s="55">
        <f t="shared" si="24"/>
        <v>1099</v>
      </c>
      <c r="J72" s="55">
        <f t="shared" si="25"/>
        <v>1352.575</v>
      </c>
      <c r="K72" s="54">
        <f t="shared" si="26"/>
        <v>1379</v>
      </c>
      <c r="L72" s="56">
        <f t="shared" si="7"/>
        <v>1558</v>
      </c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x14ac:dyDescent="0.25">
      <c r="A73">
        <v>500</v>
      </c>
      <c r="B73" s="77"/>
      <c r="C73" s="57">
        <v>60</v>
      </c>
      <c r="D73" s="57">
        <v>2400</v>
      </c>
      <c r="E73" s="58">
        <f t="shared" si="20"/>
        <v>580</v>
      </c>
      <c r="F73" s="58">
        <f t="shared" si="21"/>
        <v>835</v>
      </c>
      <c r="G73" s="58">
        <f t="shared" si="22"/>
        <v>861</v>
      </c>
      <c r="H73" s="58">
        <f t="shared" si="23"/>
        <v>1113</v>
      </c>
      <c r="I73" s="59">
        <f t="shared" si="24"/>
        <v>1199</v>
      </c>
      <c r="J73" s="59">
        <f t="shared" si="25"/>
        <v>1472.345</v>
      </c>
      <c r="K73" s="58">
        <f t="shared" si="26"/>
        <v>1505</v>
      </c>
      <c r="L73" s="60">
        <f t="shared" si="7"/>
        <v>1701</v>
      </c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x14ac:dyDescent="0.25">
      <c r="A74">
        <v>500</v>
      </c>
      <c r="B74" s="77"/>
      <c r="C74" s="53">
        <v>65</v>
      </c>
      <c r="D74" s="53">
        <v>2600</v>
      </c>
      <c r="E74" s="54">
        <f t="shared" si="20"/>
        <v>627</v>
      </c>
      <c r="F74" s="54">
        <f t="shared" si="21"/>
        <v>905</v>
      </c>
      <c r="G74" s="54">
        <f t="shared" si="22"/>
        <v>928</v>
      </c>
      <c r="H74" s="54">
        <f t="shared" si="23"/>
        <v>1206</v>
      </c>
      <c r="I74" s="55">
        <f t="shared" si="24"/>
        <v>1299</v>
      </c>
      <c r="J74" s="55">
        <f t="shared" si="25"/>
        <v>1591.0825</v>
      </c>
      <c r="K74" s="54">
        <f t="shared" si="26"/>
        <v>1630</v>
      </c>
      <c r="L74" s="56">
        <f t="shared" si="7"/>
        <v>1842</v>
      </c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ht="15.75" thickBot="1" x14ac:dyDescent="0.3">
      <c r="A75">
        <v>500</v>
      </c>
      <c r="B75" s="78"/>
      <c r="C75" s="57">
        <v>70</v>
      </c>
      <c r="D75" s="57">
        <v>2800</v>
      </c>
      <c r="E75" s="58">
        <f t="shared" si="20"/>
        <v>673</v>
      </c>
      <c r="F75" s="58">
        <f t="shared" si="21"/>
        <v>974</v>
      </c>
      <c r="G75" s="58">
        <f t="shared" si="22"/>
        <v>995</v>
      </c>
      <c r="H75" s="58">
        <f t="shared" si="23"/>
        <v>1299</v>
      </c>
      <c r="I75" s="59">
        <f t="shared" si="24"/>
        <v>1398</v>
      </c>
      <c r="J75" s="59">
        <f t="shared" si="25"/>
        <v>1708.7874999999999</v>
      </c>
      <c r="K75" s="58">
        <f t="shared" si="26"/>
        <v>1754</v>
      </c>
      <c r="L75" s="60">
        <f t="shared" si="7"/>
        <v>1982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ht="15.75" thickBot="1" x14ac:dyDescent="0.3">
      <c r="B76" s="61"/>
      <c r="C76" s="53"/>
      <c r="D76" s="53"/>
      <c r="E76" s="54"/>
      <c r="F76" s="54"/>
      <c r="G76" s="54"/>
      <c r="H76" s="54"/>
      <c r="I76" s="55"/>
      <c r="J76" s="55"/>
      <c r="K76" s="54"/>
      <c r="L76" s="56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x14ac:dyDescent="0.25">
      <c r="A77">
        <v>590</v>
      </c>
      <c r="B77" s="76">
        <v>590</v>
      </c>
      <c r="C77" s="53">
        <v>10</v>
      </c>
      <c r="D77" s="53">
        <v>400</v>
      </c>
      <c r="E77" s="54">
        <f t="shared" ref="E77:E89" si="27">ROUND((50/49.8*($E$6*(A77/1000)^$E$7*$I$2^($E$8+$E$9*A77/1000)*EXP(-$E$10*D77/A77)))*D77/1000,0)</f>
        <v>114</v>
      </c>
      <c r="F77" s="54">
        <f t="shared" ref="F77:F89" si="28">ROUND((50/49.8*($F$6*(A77/1000)^$F$7*$I$2^($F$8+$F$9*A77/1000)*EXP(-$F$10*D77/A77)))*D77/1000,0)</f>
        <v>162</v>
      </c>
      <c r="G77" s="54">
        <f t="shared" ref="G77:G89" si="29">ROUND((50/49.8*($G$6*(A77/1000)^$G$7*$I$2^($G$8+$G$9*A77/1000)*EXP(-$G$10*D77/A77)))*D77/1000,0)</f>
        <v>171</v>
      </c>
      <c r="H77" s="54">
        <f t="shared" ref="H77:H89" si="30">ROUND((50/49.8*($H$6*(A77/1000)^$H$7*$I$2^($H$8+$H$9*A77/1000)*EXP(-$H$10*D77/A77)))*D77/1000,0)</f>
        <v>212</v>
      </c>
      <c r="I77" s="55">
        <f t="shared" ref="I77:I89" si="31">ROUND((50/49.8*(M$6*($A77/1000)^M$7*$I$2^(M$8+M$9*$A77/1000)*EXP(-M$10*$D77/$A77)))*$D77/1000,0)</f>
        <v>233</v>
      </c>
      <c r="J77" s="55">
        <f t="shared" ref="J77:J89" si="32">ROUND((50/49.8*(L$6*($A77/1000)^L$7*$I$2^(L$8+L$9*$A77/1000)*EXP(-L$10*$D77/$A77)))*$D77/1000,0)*1.0325</f>
        <v>289.09999999999997</v>
      </c>
      <c r="K77" s="54">
        <f t="shared" si="26"/>
        <v>292</v>
      </c>
      <c r="L77" s="56">
        <f t="shared" si="7"/>
        <v>330</v>
      </c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x14ac:dyDescent="0.25">
      <c r="A78">
        <v>590</v>
      </c>
      <c r="B78" s="77"/>
      <c r="C78" s="57">
        <v>15</v>
      </c>
      <c r="D78" s="57">
        <v>600</v>
      </c>
      <c r="E78" s="58">
        <f t="shared" si="27"/>
        <v>171</v>
      </c>
      <c r="F78" s="58">
        <f t="shared" si="28"/>
        <v>243</v>
      </c>
      <c r="G78" s="58">
        <f t="shared" si="29"/>
        <v>255</v>
      </c>
      <c r="H78" s="58">
        <f t="shared" si="30"/>
        <v>318</v>
      </c>
      <c r="I78" s="59">
        <f t="shared" si="31"/>
        <v>350</v>
      </c>
      <c r="J78" s="59">
        <f t="shared" si="32"/>
        <v>432.61750000000001</v>
      </c>
      <c r="K78" s="58">
        <f t="shared" si="26"/>
        <v>439</v>
      </c>
      <c r="L78" s="60">
        <f t="shared" si="7"/>
        <v>496</v>
      </c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x14ac:dyDescent="0.25">
      <c r="A79">
        <v>590</v>
      </c>
      <c r="B79" s="77"/>
      <c r="C79" s="53">
        <v>20</v>
      </c>
      <c r="D79" s="53">
        <v>800</v>
      </c>
      <c r="E79" s="54">
        <f t="shared" si="27"/>
        <v>227</v>
      </c>
      <c r="F79" s="54">
        <f t="shared" si="28"/>
        <v>324</v>
      </c>
      <c r="G79" s="54">
        <f t="shared" si="29"/>
        <v>339</v>
      </c>
      <c r="H79" s="54">
        <f t="shared" si="30"/>
        <v>424</v>
      </c>
      <c r="I79" s="55">
        <f t="shared" si="31"/>
        <v>466</v>
      </c>
      <c r="J79" s="55">
        <f t="shared" si="32"/>
        <v>575.10249999999996</v>
      </c>
      <c r="K79" s="54">
        <f t="shared" si="26"/>
        <v>585</v>
      </c>
      <c r="L79" s="56">
        <f t="shared" si="7"/>
        <v>661</v>
      </c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x14ac:dyDescent="0.25">
      <c r="A80">
        <v>590</v>
      </c>
      <c r="B80" s="77"/>
      <c r="C80" s="57">
        <v>25</v>
      </c>
      <c r="D80" s="57">
        <v>1000</v>
      </c>
      <c r="E80" s="58">
        <f t="shared" si="27"/>
        <v>283</v>
      </c>
      <c r="F80" s="58">
        <f t="shared" si="28"/>
        <v>405</v>
      </c>
      <c r="G80" s="58">
        <f t="shared" si="29"/>
        <v>422</v>
      </c>
      <c r="H80" s="58">
        <f t="shared" si="30"/>
        <v>530</v>
      </c>
      <c r="I80" s="59">
        <f t="shared" si="31"/>
        <v>583</v>
      </c>
      <c r="J80" s="59">
        <f t="shared" si="32"/>
        <v>717.58749999999998</v>
      </c>
      <c r="K80" s="58">
        <f t="shared" si="26"/>
        <v>732</v>
      </c>
      <c r="L80" s="60">
        <f t="shared" si="7"/>
        <v>827</v>
      </c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x14ac:dyDescent="0.25">
      <c r="A81">
        <v>590</v>
      </c>
      <c r="B81" s="77"/>
      <c r="C81" s="53">
        <v>30</v>
      </c>
      <c r="D81" s="53">
        <v>1200</v>
      </c>
      <c r="E81" s="54">
        <f t="shared" si="27"/>
        <v>339</v>
      </c>
      <c r="F81" s="54">
        <f t="shared" si="28"/>
        <v>487</v>
      </c>
      <c r="G81" s="54">
        <f t="shared" si="29"/>
        <v>505</v>
      </c>
      <c r="H81" s="54">
        <f t="shared" si="30"/>
        <v>636</v>
      </c>
      <c r="I81" s="55">
        <f t="shared" si="31"/>
        <v>700</v>
      </c>
      <c r="J81" s="55">
        <f t="shared" si="32"/>
        <v>859.04</v>
      </c>
      <c r="K81" s="54">
        <f t="shared" si="26"/>
        <v>879</v>
      </c>
      <c r="L81" s="56">
        <f t="shared" si="7"/>
        <v>993</v>
      </c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x14ac:dyDescent="0.25">
      <c r="A82">
        <v>590</v>
      </c>
      <c r="B82" s="77"/>
      <c r="C82" s="57">
        <v>35</v>
      </c>
      <c r="D82" s="57">
        <v>1400</v>
      </c>
      <c r="E82" s="58">
        <f t="shared" si="27"/>
        <v>395</v>
      </c>
      <c r="F82" s="58">
        <f t="shared" si="28"/>
        <v>568</v>
      </c>
      <c r="G82" s="58">
        <f t="shared" si="29"/>
        <v>587</v>
      </c>
      <c r="H82" s="58">
        <f t="shared" si="30"/>
        <v>742</v>
      </c>
      <c r="I82" s="59">
        <f t="shared" si="31"/>
        <v>816</v>
      </c>
      <c r="J82" s="59">
        <f t="shared" si="32"/>
        <v>1000.4924999999999</v>
      </c>
      <c r="K82" s="58">
        <f t="shared" si="26"/>
        <v>1024</v>
      </c>
      <c r="L82" s="60">
        <f t="shared" si="7"/>
        <v>1157</v>
      </c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x14ac:dyDescent="0.25">
      <c r="A83">
        <v>590</v>
      </c>
      <c r="B83" s="77"/>
      <c r="C83" s="53">
        <v>40</v>
      </c>
      <c r="D83" s="53">
        <v>1600</v>
      </c>
      <c r="E83" s="54">
        <f t="shared" si="27"/>
        <v>450</v>
      </c>
      <c r="F83" s="54">
        <f t="shared" si="28"/>
        <v>649</v>
      </c>
      <c r="G83" s="54">
        <f t="shared" si="29"/>
        <v>668</v>
      </c>
      <c r="H83" s="54">
        <f t="shared" si="30"/>
        <v>849</v>
      </c>
      <c r="I83" s="55">
        <f t="shared" si="31"/>
        <v>933</v>
      </c>
      <c r="J83" s="55">
        <f t="shared" si="32"/>
        <v>1140.9124999999999</v>
      </c>
      <c r="K83" s="54">
        <f t="shared" si="26"/>
        <v>1171</v>
      </c>
      <c r="L83" s="56">
        <f t="shared" si="7"/>
        <v>1323</v>
      </c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x14ac:dyDescent="0.25">
      <c r="A84">
        <v>590</v>
      </c>
      <c r="B84" s="77"/>
      <c r="C84" s="57">
        <v>45</v>
      </c>
      <c r="D84" s="57">
        <v>1800</v>
      </c>
      <c r="E84" s="58">
        <f t="shared" si="27"/>
        <v>505</v>
      </c>
      <c r="F84" s="58">
        <f t="shared" si="28"/>
        <v>730</v>
      </c>
      <c r="G84" s="58">
        <f t="shared" si="29"/>
        <v>749</v>
      </c>
      <c r="H84" s="58">
        <f t="shared" si="30"/>
        <v>955</v>
      </c>
      <c r="I84" s="59">
        <f t="shared" si="31"/>
        <v>1049</v>
      </c>
      <c r="J84" s="59">
        <f t="shared" si="32"/>
        <v>1281.3325</v>
      </c>
      <c r="K84" s="58">
        <f t="shared" si="26"/>
        <v>1316</v>
      </c>
      <c r="L84" s="60">
        <f t="shared" si="7"/>
        <v>1487</v>
      </c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x14ac:dyDescent="0.25">
      <c r="A85">
        <v>590</v>
      </c>
      <c r="B85" s="77"/>
      <c r="C85" s="53">
        <v>50</v>
      </c>
      <c r="D85" s="53">
        <v>2000</v>
      </c>
      <c r="E85" s="54">
        <f t="shared" si="27"/>
        <v>560</v>
      </c>
      <c r="F85" s="54">
        <f t="shared" si="28"/>
        <v>811</v>
      </c>
      <c r="G85" s="54">
        <f t="shared" si="29"/>
        <v>829</v>
      </c>
      <c r="H85" s="54">
        <f t="shared" si="30"/>
        <v>1061</v>
      </c>
      <c r="I85" s="55">
        <f t="shared" si="31"/>
        <v>1166</v>
      </c>
      <c r="J85" s="55">
        <f t="shared" si="32"/>
        <v>1420.72</v>
      </c>
      <c r="K85" s="54">
        <f t="shared" si="26"/>
        <v>1463</v>
      </c>
      <c r="L85" s="56">
        <f t="shared" si="7"/>
        <v>1653</v>
      </c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x14ac:dyDescent="0.25">
      <c r="A86">
        <v>590</v>
      </c>
      <c r="B86" s="77"/>
      <c r="C86" s="57">
        <v>55</v>
      </c>
      <c r="D86" s="57">
        <v>2200</v>
      </c>
      <c r="E86" s="58">
        <f t="shared" si="27"/>
        <v>615</v>
      </c>
      <c r="F86" s="58">
        <f t="shared" si="28"/>
        <v>892</v>
      </c>
      <c r="G86" s="58">
        <f t="shared" si="29"/>
        <v>908</v>
      </c>
      <c r="H86" s="58">
        <f t="shared" si="30"/>
        <v>1167</v>
      </c>
      <c r="I86" s="59">
        <f t="shared" si="31"/>
        <v>1282</v>
      </c>
      <c r="J86" s="59">
        <f t="shared" si="32"/>
        <v>1559.075</v>
      </c>
      <c r="K86" s="58">
        <f t="shared" si="26"/>
        <v>1609</v>
      </c>
      <c r="L86" s="60">
        <f t="shared" ref="L86:L103" si="33">ROUND(K86*1.13,0)</f>
        <v>1818</v>
      </c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x14ac:dyDescent="0.25">
      <c r="A87">
        <v>590</v>
      </c>
      <c r="B87" s="77"/>
      <c r="C87" s="53">
        <v>60</v>
      </c>
      <c r="D87" s="53">
        <v>2400</v>
      </c>
      <c r="E87" s="54">
        <f t="shared" si="27"/>
        <v>669</v>
      </c>
      <c r="F87" s="54">
        <f t="shared" si="28"/>
        <v>973</v>
      </c>
      <c r="G87" s="54">
        <f t="shared" si="29"/>
        <v>987</v>
      </c>
      <c r="H87" s="54">
        <f t="shared" si="30"/>
        <v>1273</v>
      </c>
      <c r="I87" s="55">
        <f t="shared" si="31"/>
        <v>1399</v>
      </c>
      <c r="J87" s="55">
        <f t="shared" si="32"/>
        <v>1697.43</v>
      </c>
      <c r="K87" s="54">
        <f t="shared" si="26"/>
        <v>1756</v>
      </c>
      <c r="L87" s="56">
        <f t="shared" si="33"/>
        <v>1984</v>
      </c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x14ac:dyDescent="0.25">
      <c r="A88">
        <v>590</v>
      </c>
      <c r="B88" s="77"/>
      <c r="C88" s="57">
        <v>65</v>
      </c>
      <c r="D88" s="57">
        <v>2600</v>
      </c>
      <c r="E88" s="58">
        <f t="shared" si="27"/>
        <v>723</v>
      </c>
      <c r="F88" s="58">
        <f t="shared" si="28"/>
        <v>1054</v>
      </c>
      <c r="G88" s="58">
        <f t="shared" si="29"/>
        <v>1065</v>
      </c>
      <c r="H88" s="58">
        <f t="shared" si="30"/>
        <v>1379</v>
      </c>
      <c r="I88" s="59">
        <f t="shared" si="31"/>
        <v>1515</v>
      </c>
      <c r="J88" s="59">
        <f t="shared" si="32"/>
        <v>1835.7849999999999</v>
      </c>
      <c r="K88" s="58">
        <f t="shared" si="26"/>
        <v>1901</v>
      </c>
      <c r="L88" s="60">
        <f t="shared" si="33"/>
        <v>2148</v>
      </c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ht="15.75" thickBot="1" x14ac:dyDescent="0.3">
      <c r="A89">
        <v>590</v>
      </c>
      <c r="B89" s="78"/>
      <c r="C89" s="53">
        <v>70</v>
      </c>
      <c r="D89" s="53">
        <v>2800</v>
      </c>
      <c r="E89" s="54">
        <f t="shared" si="27"/>
        <v>777</v>
      </c>
      <c r="F89" s="54">
        <f t="shared" si="28"/>
        <v>1135</v>
      </c>
      <c r="G89" s="54">
        <f t="shared" si="29"/>
        <v>1142</v>
      </c>
      <c r="H89" s="54">
        <f t="shared" si="30"/>
        <v>1485</v>
      </c>
      <c r="I89" s="55">
        <f t="shared" si="31"/>
        <v>1631</v>
      </c>
      <c r="J89" s="55">
        <f t="shared" si="32"/>
        <v>1972.075</v>
      </c>
      <c r="K89" s="54">
        <f t="shared" si="26"/>
        <v>2047</v>
      </c>
      <c r="L89" s="56">
        <f t="shared" si="33"/>
        <v>2313</v>
      </c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ht="15.75" thickBot="1" x14ac:dyDescent="0.3">
      <c r="B90" s="61"/>
      <c r="C90" s="53"/>
      <c r="D90" s="53" t="s">
        <v>28</v>
      </c>
      <c r="E90" s="54"/>
      <c r="F90" s="54"/>
      <c r="G90" s="54"/>
      <c r="H90" s="54"/>
      <c r="I90" s="55"/>
      <c r="J90" s="55"/>
      <c r="K90" s="54"/>
      <c r="L90" s="56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x14ac:dyDescent="0.25">
      <c r="A91">
        <v>740</v>
      </c>
      <c r="B91" s="76">
        <v>740</v>
      </c>
      <c r="C91" s="57">
        <v>10</v>
      </c>
      <c r="D91" s="57">
        <v>400</v>
      </c>
      <c r="E91" s="58">
        <f t="shared" ref="E91:E103" si="34">ROUND((50/49.8*($E$6*(A91/1000)^$E$7*$I$2^($E$8+$E$9*A91/1000)*EXP(-$E$10*D91/A91)))*D91/1000,0)</f>
        <v>138</v>
      </c>
      <c r="F91" s="58">
        <f t="shared" ref="F91:F103" si="35">ROUND((50/49.8*($F$6*(A91/1000)^$F$7*$I$2^($F$8+$F$9*A91/1000)*EXP(-$F$10*D91/A91)))*D91/1000,0)</f>
        <v>201</v>
      </c>
      <c r="G91" s="58">
        <f t="shared" ref="G91:G103" si="36">ROUND((50/49.8*($G$6*(A91/1000)^$G$7*$I$2^($G$8+$G$9*A91/1000)*EXP(-$G$10*D91/A91)))*D91/1000,0)</f>
        <v>205</v>
      </c>
      <c r="H91" s="58">
        <f t="shared" ref="H91:H103" si="37">ROUND((50/49.8*($H$6*(A91/1000)^$H$7*$I$2^($H$8+$H$9*A91/1000)*EXP(-$H$10*D91/A91)))*D91/1000,0)</f>
        <v>255</v>
      </c>
      <c r="I91" s="59">
        <f t="shared" ref="I91:I103" si="38">ROUND((50/49.8*(M$6*($A91/1000)^M$7*$I$2^(M$8+M$9*$A91/1000)*EXP(-M$10*$D91/$A91)))*$D91/1000,0)</f>
        <v>291</v>
      </c>
      <c r="J91" s="59">
        <f t="shared" ref="J91:J103" si="39">ROUND((50/49.8*(L$6*($A91/1000)^L$7*$I$2^(L$8+L$9*$A91/1000)*EXP(-L$10*$D91/$A91)))*$D91/1000,0)*1.0325</f>
        <v>353.11500000000001</v>
      </c>
      <c r="K91" s="58">
        <f t="shared" si="26"/>
        <v>365</v>
      </c>
      <c r="L91" s="60">
        <f t="shared" si="33"/>
        <v>412</v>
      </c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x14ac:dyDescent="0.25">
      <c r="A92">
        <v>740</v>
      </c>
      <c r="B92" s="77"/>
      <c r="C92" s="53">
        <v>15</v>
      </c>
      <c r="D92" s="53">
        <v>600</v>
      </c>
      <c r="E92" s="54">
        <f t="shared" si="34"/>
        <v>207</v>
      </c>
      <c r="F92" s="54">
        <f t="shared" si="35"/>
        <v>301</v>
      </c>
      <c r="G92" s="54">
        <f t="shared" si="36"/>
        <v>307</v>
      </c>
      <c r="H92" s="54">
        <f t="shared" si="37"/>
        <v>382</v>
      </c>
      <c r="I92" s="55">
        <f t="shared" si="38"/>
        <v>436</v>
      </c>
      <c r="J92" s="55">
        <f t="shared" si="39"/>
        <v>528.64</v>
      </c>
      <c r="K92" s="54">
        <f t="shared" si="26"/>
        <v>547</v>
      </c>
      <c r="L92" s="56">
        <f t="shared" si="33"/>
        <v>618</v>
      </c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x14ac:dyDescent="0.25">
      <c r="A93">
        <v>740</v>
      </c>
      <c r="B93" s="77"/>
      <c r="C93" s="57">
        <v>20</v>
      </c>
      <c r="D93" s="57">
        <v>800</v>
      </c>
      <c r="E93" s="58">
        <f t="shared" si="34"/>
        <v>276</v>
      </c>
      <c r="F93" s="58">
        <f t="shared" si="35"/>
        <v>401</v>
      </c>
      <c r="G93" s="58">
        <f t="shared" si="36"/>
        <v>408</v>
      </c>
      <c r="H93" s="58">
        <f t="shared" si="37"/>
        <v>510</v>
      </c>
      <c r="I93" s="59">
        <f t="shared" si="38"/>
        <v>581</v>
      </c>
      <c r="J93" s="59">
        <f t="shared" si="39"/>
        <v>704.16499999999996</v>
      </c>
      <c r="K93" s="58">
        <f t="shared" si="26"/>
        <v>729</v>
      </c>
      <c r="L93" s="60">
        <f t="shared" si="33"/>
        <v>824</v>
      </c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x14ac:dyDescent="0.25">
      <c r="A94">
        <v>740</v>
      </c>
      <c r="B94" s="77"/>
      <c r="C94" s="53">
        <v>25</v>
      </c>
      <c r="D94" s="53">
        <v>1000</v>
      </c>
      <c r="E94" s="54">
        <f t="shared" si="34"/>
        <v>344</v>
      </c>
      <c r="F94" s="54">
        <f t="shared" si="35"/>
        <v>502</v>
      </c>
      <c r="G94" s="54">
        <f t="shared" si="36"/>
        <v>508</v>
      </c>
      <c r="H94" s="54">
        <f t="shared" si="37"/>
        <v>637</v>
      </c>
      <c r="I94" s="55">
        <f t="shared" si="38"/>
        <v>726</v>
      </c>
      <c r="J94" s="55">
        <f t="shared" si="39"/>
        <v>878.65750000000003</v>
      </c>
      <c r="K94" s="54">
        <f t="shared" si="26"/>
        <v>911</v>
      </c>
      <c r="L94" s="56">
        <f t="shared" si="33"/>
        <v>1029</v>
      </c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x14ac:dyDescent="0.25">
      <c r="A95">
        <v>740</v>
      </c>
      <c r="B95" s="77"/>
      <c r="C95" s="57">
        <v>30</v>
      </c>
      <c r="D95" s="57">
        <v>1200</v>
      </c>
      <c r="E95" s="58">
        <f t="shared" si="34"/>
        <v>412</v>
      </c>
      <c r="F95" s="58">
        <f t="shared" si="35"/>
        <v>602</v>
      </c>
      <c r="G95" s="58">
        <f t="shared" si="36"/>
        <v>608</v>
      </c>
      <c r="H95" s="58">
        <f t="shared" si="37"/>
        <v>765</v>
      </c>
      <c r="I95" s="59">
        <f t="shared" si="38"/>
        <v>871</v>
      </c>
      <c r="J95" s="59">
        <f t="shared" si="39"/>
        <v>1052.1175000000001</v>
      </c>
      <c r="K95" s="58">
        <f t="shared" si="26"/>
        <v>1093</v>
      </c>
      <c r="L95" s="60">
        <f t="shared" si="33"/>
        <v>1235</v>
      </c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x14ac:dyDescent="0.25">
      <c r="A96">
        <v>740</v>
      </c>
      <c r="B96" s="77"/>
      <c r="C96" s="53">
        <v>35</v>
      </c>
      <c r="D96" s="53">
        <v>1400</v>
      </c>
      <c r="E96" s="54">
        <f t="shared" si="34"/>
        <v>480</v>
      </c>
      <c r="F96" s="54">
        <f t="shared" si="35"/>
        <v>702</v>
      </c>
      <c r="G96" s="54">
        <f t="shared" si="36"/>
        <v>707</v>
      </c>
      <c r="H96" s="54">
        <f t="shared" si="37"/>
        <v>892</v>
      </c>
      <c r="I96" s="55">
        <f t="shared" si="38"/>
        <v>1017</v>
      </c>
      <c r="J96" s="55">
        <f t="shared" si="39"/>
        <v>1225.5774999999999</v>
      </c>
      <c r="K96" s="54">
        <f t="shared" si="26"/>
        <v>1276</v>
      </c>
      <c r="L96" s="56">
        <f t="shared" si="33"/>
        <v>1442</v>
      </c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x14ac:dyDescent="0.25">
      <c r="A97">
        <v>740</v>
      </c>
      <c r="B97" s="77"/>
      <c r="C97" s="57">
        <v>40</v>
      </c>
      <c r="D97" s="57">
        <v>1600</v>
      </c>
      <c r="E97" s="58">
        <f t="shared" si="34"/>
        <v>548</v>
      </c>
      <c r="F97" s="58">
        <f t="shared" si="35"/>
        <v>803</v>
      </c>
      <c r="G97" s="58">
        <f t="shared" si="36"/>
        <v>806</v>
      </c>
      <c r="H97" s="58">
        <f t="shared" si="37"/>
        <v>1020</v>
      </c>
      <c r="I97" s="59">
        <f t="shared" si="38"/>
        <v>1162</v>
      </c>
      <c r="J97" s="59">
        <f t="shared" si="39"/>
        <v>1398.0049999999999</v>
      </c>
      <c r="K97" s="58">
        <f t="shared" si="26"/>
        <v>1458</v>
      </c>
      <c r="L97" s="60">
        <f t="shared" si="33"/>
        <v>1648</v>
      </c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x14ac:dyDescent="0.25">
      <c r="A98">
        <v>740</v>
      </c>
      <c r="B98" s="77"/>
      <c r="C98" s="53">
        <v>45</v>
      </c>
      <c r="D98" s="53">
        <v>1800</v>
      </c>
      <c r="E98" s="54">
        <f t="shared" si="34"/>
        <v>615</v>
      </c>
      <c r="F98" s="54">
        <f t="shared" si="35"/>
        <v>903</v>
      </c>
      <c r="G98" s="54">
        <f t="shared" si="36"/>
        <v>904</v>
      </c>
      <c r="H98" s="54">
        <f t="shared" si="37"/>
        <v>1147</v>
      </c>
      <c r="I98" s="55">
        <f t="shared" si="38"/>
        <v>1307</v>
      </c>
      <c r="J98" s="55">
        <f t="shared" si="39"/>
        <v>1570.4324999999999</v>
      </c>
      <c r="K98" s="54">
        <f t="shared" si="26"/>
        <v>1640</v>
      </c>
      <c r="L98" s="56">
        <f t="shared" si="33"/>
        <v>1853</v>
      </c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x14ac:dyDescent="0.25">
      <c r="A99">
        <v>740</v>
      </c>
      <c r="B99" s="77"/>
      <c r="C99" s="57">
        <v>50</v>
      </c>
      <c r="D99" s="57">
        <v>2000</v>
      </c>
      <c r="E99" s="58">
        <f t="shared" si="34"/>
        <v>682</v>
      </c>
      <c r="F99" s="58">
        <f t="shared" si="35"/>
        <v>1003</v>
      </c>
      <c r="G99" s="58">
        <f t="shared" si="36"/>
        <v>1001</v>
      </c>
      <c r="H99" s="58">
        <f t="shared" si="37"/>
        <v>1274</v>
      </c>
      <c r="I99" s="59">
        <f t="shared" si="38"/>
        <v>1452</v>
      </c>
      <c r="J99" s="59">
        <f t="shared" si="39"/>
        <v>1741.8274999999999</v>
      </c>
      <c r="K99" s="58">
        <f t="shared" si="26"/>
        <v>1822</v>
      </c>
      <c r="L99" s="60">
        <f t="shared" si="33"/>
        <v>2059</v>
      </c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x14ac:dyDescent="0.25">
      <c r="A100">
        <v>740</v>
      </c>
      <c r="B100" s="77"/>
      <c r="C100" s="53">
        <v>55</v>
      </c>
      <c r="D100" s="53">
        <v>2200</v>
      </c>
      <c r="E100" s="54">
        <f t="shared" si="34"/>
        <v>749</v>
      </c>
      <c r="F100" s="54">
        <f t="shared" si="35"/>
        <v>1104</v>
      </c>
      <c r="G100" s="54">
        <f t="shared" si="36"/>
        <v>1098</v>
      </c>
      <c r="H100" s="54">
        <f t="shared" si="37"/>
        <v>1402</v>
      </c>
      <c r="I100" s="55">
        <f t="shared" si="38"/>
        <v>1597</v>
      </c>
      <c r="J100" s="55">
        <f t="shared" si="39"/>
        <v>1913.2224999999999</v>
      </c>
      <c r="K100" s="54">
        <f t="shared" si="26"/>
        <v>2004</v>
      </c>
      <c r="L100" s="56">
        <f t="shared" si="33"/>
        <v>2265</v>
      </c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x14ac:dyDescent="0.25">
      <c r="A101">
        <v>740</v>
      </c>
      <c r="B101" s="77"/>
      <c r="C101" s="57">
        <v>60</v>
      </c>
      <c r="D101" s="57">
        <v>2400</v>
      </c>
      <c r="E101" s="58">
        <f t="shared" si="34"/>
        <v>816</v>
      </c>
      <c r="F101" s="58">
        <f t="shared" si="35"/>
        <v>1204</v>
      </c>
      <c r="G101" s="58">
        <f t="shared" si="36"/>
        <v>1194</v>
      </c>
      <c r="H101" s="58">
        <f t="shared" si="37"/>
        <v>1529</v>
      </c>
      <c r="I101" s="59">
        <f t="shared" si="38"/>
        <v>1742</v>
      </c>
      <c r="J101" s="59">
        <f t="shared" si="39"/>
        <v>2083.585</v>
      </c>
      <c r="K101" s="58">
        <f t="shared" si="26"/>
        <v>2186</v>
      </c>
      <c r="L101" s="60">
        <f t="shared" si="33"/>
        <v>2470</v>
      </c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x14ac:dyDescent="0.25">
      <c r="A102">
        <v>740</v>
      </c>
      <c r="B102" s="77"/>
      <c r="C102" s="53">
        <v>65</v>
      </c>
      <c r="D102" s="53">
        <v>2600</v>
      </c>
      <c r="E102" s="54">
        <f t="shared" si="34"/>
        <v>882</v>
      </c>
      <c r="F102" s="54">
        <f t="shared" si="35"/>
        <v>1304</v>
      </c>
      <c r="G102" s="54">
        <f t="shared" si="36"/>
        <v>1290</v>
      </c>
      <c r="H102" s="54">
        <f t="shared" si="37"/>
        <v>1657</v>
      </c>
      <c r="I102" s="55">
        <f t="shared" si="38"/>
        <v>1887</v>
      </c>
      <c r="J102" s="55">
        <f t="shared" si="39"/>
        <v>2253.9474999999998</v>
      </c>
      <c r="K102" s="54">
        <f t="shared" si="26"/>
        <v>2368</v>
      </c>
      <c r="L102" s="56">
        <f t="shared" si="33"/>
        <v>2676</v>
      </c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ht="15.75" thickBot="1" x14ac:dyDescent="0.3">
      <c r="A103">
        <v>740</v>
      </c>
      <c r="B103" s="78"/>
      <c r="C103" s="62">
        <v>70</v>
      </c>
      <c r="D103" s="62">
        <v>2800</v>
      </c>
      <c r="E103" s="63">
        <f t="shared" si="34"/>
        <v>948</v>
      </c>
      <c r="F103" s="63">
        <f t="shared" si="35"/>
        <v>1405</v>
      </c>
      <c r="G103" s="63">
        <f t="shared" si="36"/>
        <v>1384</v>
      </c>
      <c r="H103" s="63">
        <f t="shared" si="37"/>
        <v>1784</v>
      </c>
      <c r="I103" s="64">
        <f t="shared" si="38"/>
        <v>2032</v>
      </c>
      <c r="J103" s="64">
        <f t="shared" si="39"/>
        <v>2423.2775000000001</v>
      </c>
      <c r="K103" s="63">
        <f t="shared" si="26"/>
        <v>2550</v>
      </c>
      <c r="L103" s="65">
        <f t="shared" si="33"/>
        <v>2882</v>
      </c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x14ac:dyDescent="0.25">
      <c r="E104" s="30"/>
      <c r="F104" s="30"/>
      <c r="G104" s="30"/>
      <c r="H104" s="30"/>
      <c r="I104" s="30"/>
      <c r="J104" s="30"/>
      <c r="K104" s="31"/>
      <c r="L104" s="30"/>
      <c r="M104" s="3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</row>
    <row r="105" spans="1:35" ht="15.75" thickBot="1" x14ac:dyDescent="0.3">
      <c r="A105" s="68"/>
      <c r="B105" s="69" t="s">
        <v>43</v>
      </c>
      <c r="C105" s="70"/>
      <c r="D105" s="70"/>
      <c r="E105" s="71"/>
      <c r="F105" s="71"/>
      <c r="G105" s="71"/>
      <c r="H105" s="71"/>
      <c r="I105" s="71"/>
      <c r="J105" s="71"/>
      <c r="K105" s="71"/>
      <c r="L105" s="71"/>
      <c r="M105" s="3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</row>
    <row r="106" spans="1:35" ht="18.75" thickBot="1" x14ac:dyDescent="0.3">
      <c r="B106" s="67">
        <v>590</v>
      </c>
      <c r="C106" s="66">
        <v>21</v>
      </c>
      <c r="D106" s="33">
        <f>SUM(C106*40)</f>
        <v>840</v>
      </c>
      <c r="E106" s="34">
        <f>ROUND((50/49.8*($E$6*(B106/1000)^$E$7*$I$2^($E$8+$E$9*B106/1000)*EXP(-$E$10*D106/B106)))*D106/1000,0)</f>
        <v>238</v>
      </c>
      <c r="F106" s="34">
        <f>ROUND((50/49.8*($F$6*(B106/1000)^$F$7*$I$2^($F$8+$F$9*B106/1000)*EXP(-$F$10*D106/B106)))*D106/1000,0)</f>
        <v>341</v>
      </c>
      <c r="G106" s="34">
        <f>ROUND((50/49.8*($G$6*(B106/1000)^$G$7*$I$2^($G$8+$G$9*B106/1000)*EXP(-$G$10*D106/B106)))*D106/1000,0)</f>
        <v>356</v>
      </c>
      <c r="H106" s="34">
        <f>ROUND((50/49.8*($H$6*(B106/1000)^$H$7*$I$2^($H$8+$H$9*B106/1000)*EXP(-$H$10*D106/B106)))*D106/1000,0)</f>
        <v>445</v>
      </c>
      <c r="I106" s="35">
        <f>ROUND((50/49.8*(M$6*($B106/1000)^M$7*$I$2^(M$8+M$9*$B106/1000)*EXP(-M$10*$D106/$B106)))*$D106/1000,0)</f>
        <v>490</v>
      </c>
      <c r="J106" s="35">
        <f>ROUND((50/49.8*(L$6*($B106/1000)^L$7*$I$2^(L$8+L$9*$B106/1000)*EXP(-L$10*$D106/$B106)))*$D106/1000,0)*1.0325</f>
        <v>604.01249999999993</v>
      </c>
      <c r="K106" s="34">
        <f>ROUND(I106*1.255,0)</f>
        <v>615</v>
      </c>
      <c r="L106" s="36">
        <f>ROUND(K106*1.13,0)</f>
        <v>695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</row>
    <row r="107" spans="1:35" x14ac:dyDescent="0.25">
      <c r="B107" s="28" t="s">
        <v>40</v>
      </c>
      <c r="E107" s="30"/>
      <c r="F107" s="30"/>
      <c r="G107" s="30"/>
      <c r="H107" s="30"/>
      <c r="I107" s="30"/>
      <c r="J107" s="30"/>
      <c r="K107" s="30"/>
      <c r="L107" s="30"/>
      <c r="M107" s="3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</row>
    <row r="108" spans="1:35" x14ac:dyDescent="0.25">
      <c r="E108" s="30"/>
      <c r="F108" s="30"/>
      <c r="G108" s="30"/>
      <c r="H108" s="30"/>
      <c r="I108" s="30"/>
      <c r="J108" s="30"/>
      <c r="K108" s="30"/>
      <c r="L108" s="30"/>
      <c r="M108" s="3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</row>
    <row r="109" spans="1:35" x14ac:dyDescent="0.25">
      <c r="E109" s="30"/>
      <c r="F109" s="30"/>
      <c r="G109" s="30"/>
      <c r="H109" s="30"/>
      <c r="I109" s="30"/>
      <c r="J109" s="30"/>
      <c r="K109" s="30"/>
      <c r="L109" s="30"/>
      <c r="M109" s="3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</row>
    <row r="110" spans="1:35" ht="20.25" x14ac:dyDescent="0.3">
      <c r="B110" s="37" t="s">
        <v>41</v>
      </c>
      <c r="E110" s="30"/>
      <c r="F110" s="30"/>
      <c r="G110" s="30"/>
      <c r="H110" s="30"/>
      <c r="I110" s="30"/>
      <c r="J110" s="30"/>
      <c r="K110" s="30"/>
      <c r="L110" s="30"/>
      <c r="M110" s="3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</row>
    <row r="111" spans="1:35" x14ac:dyDescent="0.25">
      <c r="E111" s="30"/>
      <c r="F111" s="30"/>
      <c r="G111" s="30"/>
      <c r="H111" s="30"/>
      <c r="I111" s="30"/>
      <c r="J111" s="30"/>
      <c r="K111" s="30"/>
      <c r="L111" s="30"/>
      <c r="M111" s="3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</row>
    <row r="112" spans="1:35" x14ac:dyDescent="0.25">
      <c r="E112" s="30"/>
      <c r="F112" s="30"/>
      <c r="G112" s="30"/>
      <c r="H112" s="30"/>
      <c r="I112" s="30"/>
      <c r="J112" s="30"/>
      <c r="K112" s="30"/>
      <c r="L112" s="30"/>
      <c r="M112" s="3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</row>
    <row r="113" spans="5:33" x14ac:dyDescent="0.25">
      <c r="E113" s="30"/>
      <c r="F113" s="30"/>
      <c r="G113" s="30"/>
      <c r="H113" s="30"/>
      <c r="I113" s="30"/>
      <c r="J113" s="30"/>
      <c r="K113" s="30"/>
      <c r="L113" s="30"/>
      <c r="M113" s="3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</row>
    <row r="114" spans="5:33" x14ac:dyDescent="0.25">
      <c r="E114" s="30"/>
      <c r="F114" s="30"/>
      <c r="G114" s="30"/>
      <c r="H114" s="30"/>
      <c r="I114" s="30"/>
      <c r="J114" s="30"/>
      <c r="K114" s="30"/>
      <c r="L114" s="30"/>
      <c r="M114" s="3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</row>
    <row r="115" spans="5:33" x14ac:dyDescent="0.25">
      <c r="E115" s="30"/>
      <c r="F115" s="30"/>
      <c r="G115" s="30"/>
      <c r="H115" s="30"/>
      <c r="I115" s="30"/>
      <c r="J115" s="30"/>
      <c r="K115" s="30"/>
      <c r="L115" s="30"/>
      <c r="M115" s="3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</row>
    <row r="116" spans="5:33" x14ac:dyDescent="0.25">
      <c r="E116" s="30"/>
      <c r="F116" s="30"/>
      <c r="G116" s="30"/>
      <c r="H116" s="30"/>
      <c r="I116" s="30"/>
      <c r="J116" s="30"/>
      <c r="K116" s="30"/>
      <c r="L116" s="30"/>
      <c r="M116" s="3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</row>
    <row r="117" spans="5:33" x14ac:dyDescent="0.25">
      <c r="E117" s="30"/>
      <c r="F117" s="30"/>
      <c r="G117" s="30"/>
      <c r="H117" s="30"/>
      <c r="I117" s="30"/>
      <c r="J117" s="30"/>
      <c r="K117" s="30"/>
      <c r="L117" s="30"/>
      <c r="M117" s="3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</row>
    <row r="118" spans="5:33" x14ac:dyDescent="0.25">
      <c r="E118" s="30"/>
      <c r="F118" s="30"/>
      <c r="G118" s="30"/>
      <c r="H118" s="30"/>
      <c r="I118" s="30"/>
      <c r="J118" s="30"/>
      <c r="K118" s="30"/>
      <c r="L118" s="30"/>
      <c r="M118" s="3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</row>
    <row r="119" spans="5:33" x14ac:dyDescent="0.25">
      <c r="E119" s="30"/>
      <c r="F119" s="30"/>
      <c r="G119" s="30"/>
      <c r="H119" s="30"/>
      <c r="I119" s="30"/>
      <c r="J119" s="30"/>
      <c r="K119" s="30"/>
      <c r="L119" s="30"/>
      <c r="M119" s="3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</row>
    <row r="120" spans="5:33" x14ac:dyDescent="0.25">
      <c r="E120" s="30"/>
      <c r="F120" s="30"/>
      <c r="G120" s="30"/>
      <c r="H120" s="30"/>
      <c r="I120" s="30"/>
      <c r="J120" s="30"/>
      <c r="K120" s="30"/>
      <c r="L120" s="30"/>
      <c r="M120" s="3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</row>
    <row r="121" spans="5:33" x14ac:dyDescent="0.25">
      <c r="E121" s="30"/>
      <c r="F121" s="30"/>
      <c r="G121" s="30"/>
      <c r="H121" s="30"/>
      <c r="I121" s="30"/>
      <c r="J121" s="30"/>
      <c r="K121" s="30"/>
      <c r="L121" s="30"/>
      <c r="M121" s="3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</row>
    <row r="122" spans="5:33" x14ac:dyDescent="0.25">
      <c r="E122" s="30"/>
      <c r="F122" s="30"/>
      <c r="G122" s="30"/>
      <c r="H122" s="30"/>
      <c r="I122" s="30"/>
      <c r="J122" s="30"/>
      <c r="K122" s="30"/>
      <c r="L122" s="30"/>
      <c r="M122" s="3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</row>
    <row r="123" spans="5:33" x14ac:dyDescent="0.25">
      <c r="E123" s="30"/>
      <c r="F123" s="30"/>
      <c r="G123" s="30"/>
      <c r="H123" s="30"/>
      <c r="I123" s="30"/>
      <c r="J123" s="30"/>
      <c r="K123" s="30"/>
      <c r="L123" s="30"/>
      <c r="M123" s="3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</row>
    <row r="124" spans="5:33" x14ac:dyDescent="0.25">
      <c r="E124" s="30"/>
      <c r="F124" s="30"/>
      <c r="G124" s="30"/>
      <c r="H124" s="30"/>
      <c r="I124" s="30"/>
      <c r="J124" s="30"/>
      <c r="K124" s="30"/>
      <c r="L124" s="30"/>
      <c r="M124" s="3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</row>
    <row r="125" spans="5:33" x14ac:dyDescent="0.25">
      <c r="E125" s="30"/>
      <c r="F125" s="30"/>
      <c r="G125" s="30"/>
      <c r="H125" s="30"/>
      <c r="I125" s="30"/>
      <c r="J125" s="30"/>
      <c r="K125" s="30"/>
      <c r="L125" s="30"/>
      <c r="M125" s="3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</row>
    <row r="126" spans="5:33" x14ac:dyDescent="0.25">
      <c r="E126" s="30"/>
      <c r="F126" s="30"/>
      <c r="G126" s="30"/>
      <c r="H126" s="30"/>
      <c r="I126" s="30"/>
      <c r="J126" s="30"/>
      <c r="K126" s="30"/>
      <c r="L126" s="30"/>
      <c r="M126" s="3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</row>
    <row r="127" spans="5:33" ht="129" customHeight="1" x14ac:dyDescent="0.25">
      <c r="E127" s="30"/>
      <c r="F127" s="30"/>
      <c r="G127" s="30"/>
      <c r="H127" s="30"/>
      <c r="I127" s="30"/>
      <c r="J127" s="30"/>
      <c r="K127" s="30"/>
      <c r="L127" s="30"/>
      <c r="M127" s="3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</row>
    <row r="128" spans="5:33" x14ac:dyDescent="0.25">
      <c r="E128" s="30"/>
      <c r="F128" s="30"/>
      <c r="G128" s="30"/>
      <c r="H128" s="30"/>
      <c r="I128" s="30"/>
      <c r="J128" s="30"/>
      <c r="K128" s="30"/>
      <c r="L128" s="30"/>
      <c r="M128" s="3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spans="5:33" x14ac:dyDescent="0.25">
      <c r="E129" s="30"/>
      <c r="F129" s="30"/>
      <c r="G129" s="30"/>
      <c r="H129" s="30"/>
      <c r="I129" s="30"/>
      <c r="J129" s="30"/>
      <c r="K129" s="30"/>
      <c r="L129" s="30"/>
      <c r="M129" s="3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spans="5:33" x14ac:dyDescent="0.25">
      <c r="E130" s="30"/>
      <c r="F130" s="30"/>
      <c r="G130" s="30"/>
      <c r="H130" s="30"/>
      <c r="I130" s="30"/>
      <c r="J130" s="30"/>
      <c r="K130" s="30"/>
      <c r="L130" s="30"/>
      <c r="M130" s="3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spans="5:33" x14ac:dyDescent="0.25">
      <c r="E131" s="30"/>
      <c r="F131" s="30"/>
      <c r="G131" s="30"/>
      <c r="H131" s="30"/>
      <c r="I131" s="30"/>
      <c r="J131" s="30"/>
      <c r="K131" s="30"/>
      <c r="L131" s="30"/>
      <c r="M131" s="3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spans="5:33" x14ac:dyDescent="0.25">
      <c r="E132" s="30"/>
      <c r="F132" s="30"/>
      <c r="G132" s="30"/>
      <c r="H132" s="30"/>
      <c r="I132" s="30"/>
      <c r="J132" s="30"/>
      <c r="K132" s="30"/>
      <c r="L132" s="30"/>
      <c r="M132" s="3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spans="5:33" x14ac:dyDescent="0.25">
      <c r="E133" s="30"/>
      <c r="F133" s="30"/>
      <c r="G133" s="30"/>
      <c r="H133" s="30"/>
      <c r="I133" s="30"/>
      <c r="J133" s="30"/>
      <c r="K133" s="30"/>
      <c r="L133" s="30"/>
      <c r="M133" s="3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  <row r="134" spans="5:33" x14ac:dyDescent="0.25">
      <c r="E134" s="30"/>
      <c r="F134" s="30"/>
      <c r="G134" s="30"/>
      <c r="H134" s="30"/>
      <c r="I134" s="30"/>
      <c r="J134" s="30"/>
      <c r="K134" s="30"/>
      <c r="L134" s="30"/>
      <c r="M134" s="3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</row>
    <row r="135" spans="5:33" x14ac:dyDescent="0.25">
      <c r="E135" s="30"/>
      <c r="F135" s="30"/>
      <c r="G135" s="30"/>
      <c r="H135" s="30"/>
      <c r="I135" s="30"/>
      <c r="J135" s="30"/>
      <c r="K135" s="30"/>
      <c r="L135" s="30"/>
      <c r="M135" s="3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</row>
    <row r="136" spans="5:33" x14ac:dyDescent="0.25">
      <c r="E136" s="30"/>
      <c r="F136" s="30"/>
      <c r="G136" s="30"/>
      <c r="H136" s="30"/>
      <c r="I136" s="30"/>
      <c r="J136" s="30"/>
      <c r="K136" s="30"/>
      <c r="L136" s="30"/>
      <c r="M136" s="3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</row>
    <row r="137" spans="5:33" x14ac:dyDescent="0.25">
      <c r="E137" s="30"/>
      <c r="F137" s="30"/>
      <c r="G137" s="30"/>
      <c r="H137" s="30"/>
      <c r="I137" s="30"/>
      <c r="J137" s="30"/>
      <c r="K137" s="30"/>
      <c r="L137" s="30"/>
      <c r="M137" s="3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</row>
    <row r="138" spans="5:33" x14ac:dyDescent="0.25">
      <c r="E138" s="30"/>
      <c r="F138" s="30"/>
      <c r="G138" s="30"/>
      <c r="H138" s="30"/>
      <c r="I138" s="30"/>
      <c r="J138" s="30"/>
      <c r="K138" s="30"/>
      <c r="L138" s="30"/>
      <c r="M138" s="3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</row>
    <row r="139" spans="5:33" x14ac:dyDescent="0.25">
      <c r="E139" s="30"/>
      <c r="F139" s="30"/>
      <c r="G139" s="30"/>
      <c r="H139" s="30"/>
      <c r="I139" s="30"/>
      <c r="J139" s="30"/>
      <c r="K139" s="30"/>
      <c r="L139" s="30"/>
      <c r="M139" s="3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</row>
    <row r="140" spans="5:33" x14ac:dyDescent="0.25">
      <c r="E140" s="30"/>
      <c r="F140" s="30"/>
      <c r="G140" s="30"/>
      <c r="H140" s="30"/>
      <c r="I140" s="30"/>
      <c r="J140" s="30"/>
      <c r="K140" s="30"/>
      <c r="L140" s="30"/>
      <c r="M140" s="3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</row>
    <row r="141" spans="5:33" x14ac:dyDescent="0.25">
      <c r="E141" s="30"/>
      <c r="F141" s="30"/>
      <c r="G141" s="30"/>
      <c r="H141" s="30"/>
      <c r="I141" s="30"/>
      <c r="J141" s="30"/>
      <c r="K141" s="30"/>
      <c r="L141" s="30"/>
      <c r="M141" s="3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</row>
    <row r="142" spans="5:33" x14ac:dyDescent="0.25">
      <c r="E142" s="30"/>
      <c r="F142" s="30"/>
      <c r="G142" s="30"/>
      <c r="H142" s="30"/>
      <c r="I142" s="30"/>
      <c r="J142" s="30"/>
      <c r="K142" s="30"/>
      <c r="L142" s="30"/>
      <c r="M142" s="3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</row>
    <row r="143" spans="5:33" x14ac:dyDescent="0.25">
      <c r="E143" s="30"/>
      <c r="F143" s="30"/>
      <c r="G143" s="30"/>
      <c r="H143" s="30"/>
      <c r="I143" s="30"/>
      <c r="J143" s="30"/>
      <c r="K143" s="30"/>
      <c r="L143" s="30"/>
      <c r="M143" s="3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</row>
    <row r="144" spans="5:33" x14ac:dyDescent="0.25">
      <c r="E144" s="30"/>
      <c r="F144" s="30"/>
      <c r="G144" s="30"/>
      <c r="H144" s="30"/>
      <c r="I144" s="30"/>
      <c r="J144" s="30"/>
      <c r="K144" s="30"/>
      <c r="L144" s="30"/>
      <c r="M144" s="3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</row>
    <row r="145" spans="5:33" x14ac:dyDescent="0.25">
      <c r="E145" s="30"/>
      <c r="F145" s="30"/>
      <c r="G145" s="30"/>
      <c r="H145" s="30"/>
      <c r="I145" s="30"/>
      <c r="J145" s="30"/>
      <c r="K145" s="30"/>
      <c r="L145" s="30"/>
      <c r="M145" s="3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</row>
    <row r="146" spans="5:33" x14ac:dyDescent="0.25">
      <c r="E146" s="30"/>
      <c r="F146" s="30"/>
      <c r="G146" s="30"/>
      <c r="H146" s="30"/>
      <c r="I146" s="30"/>
      <c r="J146" s="30"/>
      <c r="K146" s="30"/>
      <c r="L146" s="30"/>
      <c r="M146" s="3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</row>
    <row r="147" spans="5:33" x14ac:dyDescent="0.25">
      <c r="E147" s="30"/>
      <c r="F147" s="30"/>
      <c r="G147" s="30"/>
      <c r="H147" s="30"/>
      <c r="I147" s="30"/>
      <c r="J147" s="30"/>
      <c r="K147" s="30"/>
      <c r="L147" s="30"/>
      <c r="M147" s="3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</row>
    <row r="148" spans="5:33" x14ac:dyDescent="0.25">
      <c r="E148" s="30"/>
      <c r="F148" s="30"/>
      <c r="G148" s="30"/>
      <c r="H148" s="30"/>
      <c r="I148" s="30"/>
      <c r="J148" s="30"/>
      <c r="K148" s="30"/>
      <c r="L148" s="30"/>
      <c r="M148" s="3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</row>
    <row r="149" spans="5:33" x14ac:dyDescent="0.25">
      <c r="E149" s="30"/>
      <c r="F149" s="30"/>
      <c r="G149" s="30"/>
      <c r="H149" s="30"/>
      <c r="I149" s="30"/>
      <c r="J149" s="30"/>
      <c r="K149" s="30"/>
      <c r="L149" s="30"/>
      <c r="M149" s="3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</row>
    <row r="150" spans="5:33" x14ac:dyDescent="0.25">
      <c r="E150" s="30"/>
      <c r="F150" s="30"/>
      <c r="G150" s="30"/>
      <c r="H150" s="30"/>
      <c r="I150" s="30"/>
      <c r="J150" s="30"/>
      <c r="K150" s="30"/>
      <c r="L150" s="30"/>
      <c r="M150" s="3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</row>
    <row r="151" spans="5:33" x14ac:dyDescent="0.25">
      <c r="E151" s="30"/>
      <c r="F151" s="30"/>
      <c r="G151" s="30"/>
      <c r="H151" s="30"/>
      <c r="I151" s="30"/>
      <c r="J151" s="30"/>
      <c r="K151" s="30"/>
      <c r="L151" s="30"/>
      <c r="M151" s="3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</row>
    <row r="152" spans="5:33" x14ac:dyDescent="0.25">
      <c r="E152" s="30"/>
      <c r="F152" s="30"/>
      <c r="G152" s="30"/>
      <c r="H152" s="30"/>
      <c r="I152" s="30"/>
      <c r="J152" s="30"/>
      <c r="K152" s="30"/>
      <c r="L152" s="30"/>
      <c r="M152" s="3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</row>
    <row r="153" spans="5:33" x14ac:dyDescent="0.25">
      <c r="E153" s="30"/>
      <c r="F153" s="30"/>
      <c r="G153" s="30"/>
      <c r="H153" s="30"/>
      <c r="I153" s="30"/>
      <c r="J153" s="30"/>
      <c r="K153" s="30"/>
      <c r="L153" s="30"/>
      <c r="M153" s="3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</row>
    <row r="154" spans="5:33" x14ac:dyDescent="0.25">
      <c r="E154" s="30"/>
      <c r="F154" s="30"/>
      <c r="G154" s="30"/>
      <c r="H154" s="30"/>
      <c r="I154" s="30"/>
      <c r="J154" s="30"/>
      <c r="K154" s="30"/>
      <c r="L154" s="30"/>
      <c r="M154" s="3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</row>
    <row r="155" spans="5:33" x14ac:dyDescent="0.25">
      <c r="E155" s="30"/>
      <c r="F155" s="30"/>
      <c r="G155" s="30"/>
      <c r="H155" s="30"/>
      <c r="I155" s="30"/>
      <c r="J155" s="30"/>
      <c r="K155" s="30"/>
      <c r="L155" s="30"/>
      <c r="M155" s="3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</row>
    <row r="156" spans="5:33" x14ac:dyDescent="0.25">
      <c r="E156" s="30"/>
      <c r="F156" s="30"/>
      <c r="G156" s="30"/>
      <c r="H156" s="30"/>
      <c r="I156" s="30"/>
      <c r="J156" s="30"/>
      <c r="K156" s="30"/>
      <c r="L156" s="30"/>
      <c r="M156" s="3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</row>
    <row r="157" spans="5:33" x14ac:dyDescent="0.25">
      <c r="E157" s="30"/>
      <c r="F157" s="30"/>
      <c r="G157" s="30"/>
      <c r="H157" s="30"/>
      <c r="I157" s="30"/>
      <c r="J157" s="30"/>
      <c r="K157" s="30"/>
      <c r="L157" s="30"/>
      <c r="M157" s="3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</row>
    <row r="158" spans="5:33" x14ac:dyDescent="0.25">
      <c r="E158" s="30"/>
      <c r="F158" s="30"/>
      <c r="G158" s="30"/>
      <c r="H158" s="30"/>
      <c r="I158" s="30"/>
      <c r="J158" s="30"/>
      <c r="K158" s="30"/>
      <c r="L158" s="30"/>
      <c r="M158" s="3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</row>
    <row r="159" spans="5:33" x14ac:dyDescent="0.25">
      <c r="E159" s="30"/>
      <c r="F159" s="30"/>
      <c r="G159" s="30"/>
      <c r="H159" s="30"/>
      <c r="I159" s="30"/>
      <c r="J159" s="30"/>
      <c r="K159" s="30"/>
      <c r="L159" s="30"/>
      <c r="M159" s="3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</row>
    <row r="160" spans="5:33" x14ac:dyDescent="0.25">
      <c r="E160" s="30"/>
      <c r="F160" s="30"/>
      <c r="G160" s="30"/>
      <c r="H160" s="30"/>
      <c r="I160" s="30"/>
      <c r="J160" s="30"/>
      <c r="K160" s="30"/>
      <c r="L160" s="30"/>
      <c r="M160" s="3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</row>
    <row r="161" spans="5:33" x14ac:dyDescent="0.25">
      <c r="E161" s="30"/>
      <c r="F161" s="30"/>
      <c r="G161" s="30"/>
      <c r="H161" s="30"/>
      <c r="I161" s="30"/>
      <c r="J161" s="30"/>
      <c r="K161" s="30"/>
      <c r="L161" s="30"/>
      <c r="M161" s="3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</row>
    <row r="162" spans="5:33" x14ac:dyDescent="0.25">
      <c r="E162" s="30"/>
      <c r="F162" s="30"/>
      <c r="G162" s="30"/>
      <c r="H162" s="30"/>
      <c r="I162" s="30"/>
      <c r="J162" s="30"/>
      <c r="K162" s="30"/>
      <c r="L162" s="30"/>
      <c r="M162" s="3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</row>
    <row r="163" spans="5:33" x14ac:dyDescent="0.25">
      <c r="E163" s="30"/>
      <c r="F163" s="30"/>
      <c r="G163" s="30"/>
      <c r="H163" s="30"/>
      <c r="I163" s="30"/>
      <c r="J163" s="30"/>
      <c r="K163" s="30"/>
      <c r="L163" s="30"/>
      <c r="M163" s="3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</row>
    <row r="164" spans="5:33" x14ac:dyDescent="0.25">
      <c r="E164" s="30"/>
      <c r="F164" s="30"/>
      <c r="G164" s="30"/>
      <c r="H164" s="30"/>
      <c r="I164" s="30"/>
      <c r="J164" s="30"/>
      <c r="K164" s="30"/>
      <c r="L164" s="30"/>
      <c r="M164" s="3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</row>
    <row r="165" spans="5:33" x14ac:dyDescent="0.25">
      <c r="E165" s="30"/>
      <c r="F165" s="30"/>
      <c r="G165" s="30"/>
      <c r="H165" s="30"/>
      <c r="I165" s="30"/>
      <c r="J165" s="30"/>
      <c r="K165" s="30"/>
      <c r="L165" s="30"/>
      <c r="M165" s="3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</row>
    <row r="166" spans="5:33" x14ac:dyDescent="0.25">
      <c r="E166" s="30"/>
      <c r="F166" s="30"/>
      <c r="G166" s="30"/>
      <c r="H166" s="30"/>
      <c r="I166" s="30"/>
      <c r="J166" s="30"/>
      <c r="K166" s="30"/>
      <c r="L166" s="30"/>
      <c r="M166" s="3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</row>
    <row r="167" spans="5:33" x14ac:dyDescent="0.25">
      <c r="E167" s="30"/>
      <c r="F167" s="30"/>
      <c r="G167" s="30"/>
      <c r="H167" s="30"/>
      <c r="I167" s="30"/>
      <c r="J167" s="30"/>
      <c r="K167" s="30"/>
      <c r="L167" s="30"/>
      <c r="M167" s="3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</row>
    <row r="168" spans="5:33" x14ac:dyDescent="0.25">
      <c r="E168" s="30"/>
      <c r="F168" s="30"/>
      <c r="G168" s="30"/>
      <c r="H168" s="30"/>
      <c r="I168" s="30"/>
      <c r="J168" s="30"/>
      <c r="K168" s="30"/>
      <c r="L168" s="30"/>
      <c r="M168" s="3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69" spans="5:33" x14ac:dyDescent="0.25"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</row>
    <row r="170" spans="5:33" x14ac:dyDescent="0.25"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</row>
    <row r="171" spans="5:33" x14ac:dyDescent="0.25"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</row>
    <row r="172" spans="5:33" x14ac:dyDescent="0.25"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</row>
    <row r="173" spans="5:33" x14ac:dyDescent="0.25"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</row>
    <row r="174" spans="5:33" x14ac:dyDescent="0.25"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</row>
    <row r="175" spans="5:33" x14ac:dyDescent="0.25"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</row>
    <row r="176" spans="5:33" x14ac:dyDescent="0.25"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</row>
    <row r="177" spans="13:33" x14ac:dyDescent="0.25"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</row>
    <row r="178" spans="13:33" x14ac:dyDescent="0.25"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</row>
    <row r="179" spans="13:33" x14ac:dyDescent="0.25"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</row>
    <row r="180" spans="13:33" x14ac:dyDescent="0.25"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</row>
    <row r="181" spans="13:33" x14ac:dyDescent="0.25"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</row>
    <row r="182" spans="13:33" x14ac:dyDescent="0.25"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</row>
    <row r="183" spans="13:33" x14ac:dyDescent="0.25"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</row>
    <row r="184" spans="13:33" x14ac:dyDescent="0.25"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</row>
    <row r="185" spans="13:33" x14ac:dyDescent="0.25"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</row>
    <row r="186" spans="13:33" x14ac:dyDescent="0.25"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</row>
    <row r="187" spans="13:33" x14ac:dyDescent="0.25"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</row>
    <row r="188" spans="13:33" x14ac:dyDescent="0.25"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</row>
    <row r="189" spans="13:33" x14ac:dyDescent="0.25"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</row>
    <row r="190" spans="13:33" x14ac:dyDescent="0.25"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</row>
    <row r="191" spans="13:33" x14ac:dyDescent="0.25"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</row>
    <row r="192" spans="13:33" x14ac:dyDescent="0.25"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</row>
    <row r="193" spans="13:33" x14ac:dyDescent="0.25"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</row>
    <row r="194" spans="13:33" x14ac:dyDescent="0.25"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</row>
    <row r="195" spans="13:33" x14ac:dyDescent="0.25"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</row>
    <row r="196" spans="13:33" x14ac:dyDescent="0.25"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</row>
    <row r="197" spans="13:33" x14ac:dyDescent="0.25"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</row>
    <row r="198" spans="13:33" x14ac:dyDescent="0.25"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</row>
    <row r="199" spans="13:33" x14ac:dyDescent="0.25"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</row>
    <row r="200" spans="13:33" x14ac:dyDescent="0.25"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</row>
    <row r="201" spans="13:33" x14ac:dyDescent="0.25"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</row>
    <row r="202" spans="13:33" x14ac:dyDescent="0.25"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spans="13:33" x14ac:dyDescent="0.25"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spans="13:33" x14ac:dyDescent="0.25"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spans="13:33" x14ac:dyDescent="0.25"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</row>
    <row r="206" spans="13:33" x14ac:dyDescent="0.25"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</row>
    <row r="207" spans="13:33" x14ac:dyDescent="0.25"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</row>
    <row r="208" spans="13:33" x14ac:dyDescent="0.25"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</row>
    <row r="209" spans="13:33" x14ac:dyDescent="0.25"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</row>
    <row r="210" spans="13:33" x14ac:dyDescent="0.25"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</row>
    <row r="211" spans="13:33" x14ac:dyDescent="0.25"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</row>
    <row r="212" spans="13:33" x14ac:dyDescent="0.25"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</row>
    <row r="213" spans="13:33" x14ac:dyDescent="0.25"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</row>
    <row r="214" spans="13:33" x14ac:dyDescent="0.25"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</row>
    <row r="215" spans="13:33" x14ac:dyDescent="0.25"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</row>
    <row r="216" spans="13:33" x14ac:dyDescent="0.25"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</row>
    <row r="217" spans="13:33" x14ac:dyDescent="0.25"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</row>
    <row r="218" spans="13:33" x14ac:dyDescent="0.25"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</row>
    <row r="219" spans="13:33" x14ac:dyDescent="0.25"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</row>
    <row r="220" spans="13:33" x14ac:dyDescent="0.25"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</row>
    <row r="221" spans="13:33" x14ac:dyDescent="0.25"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</row>
    <row r="222" spans="13:33" x14ac:dyDescent="0.25"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spans="13:33" x14ac:dyDescent="0.25"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spans="13:33" x14ac:dyDescent="0.25"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spans="13:33" x14ac:dyDescent="0.25"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spans="13:33" x14ac:dyDescent="0.25"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</row>
    <row r="227" spans="13:33" x14ac:dyDescent="0.25"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</row>
    <row r="228" spans="13:33" x14ac:dyDescent="0.25"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</row>
  </sheetData>
  <sheetProtection password="E033" sheet="1" objects="1" scenarios="1"/>
  <mergeCells count="7">
    <mergeCell ref="E19:L19"/>
    <mergeCell ref="B91:B103"/>
    <mergeCell ref="B21:B33"/>
    <mergeCell ref="B35:B47"/>
    <mergeCell ref="B49:B61"/>
    <mergeCell ref="B63:B75"/>
    <mergeCell ref="B77:B89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Östangård</dc:creator>
  <cp:lastModifiedBy>Roland</cp:lastModifiedBy>
  <dcterms:created xsi:type="dcterms:W3CDTF">2014-01-22T09:41:32Z</dcterms:created>
  <dcterms:modified xsi:type="dcterms:W3CDTF">2019-01-06T18:58:25Z</dcterms:modified>
</cp:coreProperties>
</file>