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1" windowHeight="8192" windowWidth="16384" xWindow="0" yWindow="0"/>
  </bookViews>
  <sheets>
    <sheet name="Effektberäkning" sheetId="1" state="visible" r:id="rId2"/>
  </sheets>
  <definedNames>
    <definedName function="false" hidden="false" localSheetId="0" name="_xlnm.Print_Area" vbProcedure="false">Effektberäkning!$A$1:$X$36</definedName>
  </definedNames>
  <calcPr iterateCount="100" refMode="A1" iterate="false" iterateDelta="0.001"/>
</workbook>
</file>

<file path=xl/sharedStrings.xml><?xml version="1.0" encoding="utf-8"?>
<sst xmlns="http://schemas.openxmlformats.org/spreadsheetml/2006/main" count="114" uniqueCount="88">
  <si>
    <t>Kurva 9/+-0 ger mål 48 grader. Inomhus 21,5 Matsal och 19 i hall och 20,5 övre hall. Caina har bakat, kan ha bidragit till värme....men</t>
  </si>
  <si>
    <t>Vid denna körning gick VP 100% dygnet runt med tillskott av elpatron 5h/dygn! </t>
  </si>
  <si>
    <t>C.a 6,3kW (beräknat mha templogg på raddar och rumstemp enligt nedan) har levererats av VP om den gick utan TS vid mätningen.</t>
  </si>
  <si>
    <t>Det gick åt 66kWh detta dygn för värme och VV, dvs c:a 63kWh för värmen. Det ger ett COP på 6,3x24/63=2,4</t>
  </si>
  <si>
    <t>KB fram var 50 retur -3grader. Fel på framgivare men den bör ha vari 0 grader. </t>
  </si>
  <si>
    <t>Är det rimligt med COP 2,4 vid KB-fram på 0 grader?</t>
  </si>
  <si>
    <t>Nr</t>
  </si>
  <si>
    <t>Rum</t>
  </si>
  <si>
    <t>Bredd</t>
  </si>
  <si>
    <t>Längd</t>
  </si>
  <si>
    <t>Yta kvm</t>
  </si>
  <si>
    <t>Radiator typ</t>
  </si>
  <si>
    <t>Storlek</t>
  </si>
  <si>
    <t>Datum</t>
  </si>
  <si>
    <t>framT</t>
  </si>
  <si>
    <t>retur</t>
  </si>
  <si>
    <t>diff</t>
  </si>
  <si>
    <t>Rums-temp</t>
  </si>
  <si>
    <t>DT</t>
  </si>
  <si>
    <t>Beräknad effekt W</t>
  </si>
  <si>
    <t>W/m2</t>
  </si>
  <si>
    <t>Motsvarar vid DT19,73 45/37/21 </t>
  </si>
  <si>
    <t>DT30 55/45/20</t>
  </si>
  <si>
    <t>Övervåning</t>
  </si>
  <si>
    <t>H</t>
  </si>
  <si>
    <t>Övre hall</t>
  </si>
  <si>
    <t>Sektion</t>
  </si>
  <si>
    <t>590x75mmx40</t>
  </si>
  <si>
    <t>OK</t>
  </si>
  <si>
    <t>I</t>
  </si>
  <si>
    <t>Sovrum</t>
  </si>
  <si>
    <t>PC22</t>
  </si>
  <si>
    <t>450x1000mm</t>
  </si>
  <si>
    <t>J</t>
  </si>
  <si>
    <t>K</t>
  </si>
  <si>
    <t>L</t>
  </si>
  <si>
    <t>M</t>
  </si>
  <si>
    <t>Mellanrum</t>
  </si>
  <si>
    <t>590x75mmx35</t>
  </si>
  <si>
    <t>stryp till 29W/m2</t>
  </si>
  <si>
    <t>rör</t>
  </si>
  <si>
    <t>dia 15mmx56m</t>
  </si>
  <si>
    <t>summa</t>
  </si>
  <si>
    <t>Nedervåning</t>
  </si>
  <si>
    <t>saknas W/m2 till 68,4</t>
  </si>
  <si>
    <t>Saknas watt</t>
  </si>
  <si>
    <t>befintliga sektioner</t>
  </si>
  <si>
    <t>Öka antal sektioner</t>
  </si>
  <si>
    <t>Antal sektioner à 18,1W</t>
  </si>
  <si>
    <t>Befintliga</t>
  </si>
  <si>
    <t>Köp Nya REX</t>
  </si>
  <si>
    <t>Eller Purmo Panel</t>
  </si>
  <si>
    <t>A</t>
  </si>
  <si>
    <t>V-rum</t>
  </si>
  <si>
    <t>590x75mmx20</t>
  </si>
  <si>
    <t>Räkna ihop A och B</t>
  </si>
  <si>
    <t>B</t>
  </si>
  <si>
    <t>PC215009</t>
  </si>
  <si>
    <t>D</t>
  </si>
  <si>
    <t>Matsal</t>
  </si>
  <si>
    <t>590x75mmx45</t>
  </si>
  <si>
    <t>PC215007</t>
  </si>
  <si>
    <t>F</t>
  </si>
  <si>
    <t>Kök</t>
  </si>
  <si>
    <t>590x75mmx31</t>
  </si>
  <si>
    <t>PC335009</t>
  </si>
  <si>
    <t>G</t>
  </si>
  <si>
    <t>Farstu+Hall+WC</t>
  </si>
  <si>
    <t>590x75mmx85</t>
  </si>
  <si>
    <t>E</t>
  </si>
  <si>
    <t>Badrum</t>
  </si>
  <si>
    <t>Golvärme</t>
  </si>
  <si>
    <t>50mx20mm</t>
  </si>
  <si>
    <t>Faktor BV/ÖV</t>
  </si>
  <si>
    <t>Thord föreslår fläktkonvektor i Farstun</t>
  </si>
  <si>
    <t>Källare</t>
  </si>
  <si>
    <t>Han ger pris på det alternativt två REX enligt ovan</t>
  </si>
  <si>
    <t>C</t>
  </si>
  <si>
    <t>Tvättstuga</t>
  </si>
  <si>
    <t>580x75mmx20</t>
  </si>
  <si>
    <t>Köket kompletteras bäst med golvv. I alt 2</t>
  </si>
  <si>
    <t>Pannrum</t>
  </si>
  <si>
    <t>Nibe 1225 och 12m 22rör</t>
  </si>
  <si>
    <t>Matkällare</t>
  </si>
  <si>
    <t>Cykelrum</t>
  </si>
  <si>
    <t>Verkstad</t>
  </si>
  <si>
    <t>Totalt levererad effekt </t>
  </si>
  <si>
    <t>vid 0/50 ska Niben ge 7,2kW var är resten?</t>
  </si>
</sst>
</file>

<file path=xl/styles.xml><?xml version="1.0" encoding="utf-8"?>
<styleSheet xmlns="http://schemas.openxmlformats.org/spreadsheetml/2006/main">
  <numFmts count="5">
    <numFmt formatCode="GENERAL" numFmtId="164"/>
    <numFmt formatCode="0.0" numFmtId="165"/>
    <numFmt formatCode="0" numFmtId="166"/>
    <numFmt formatCode="YY/MM/DD" numFmtId="167"/>
    <numFmt formatCode="0%" numFmtId="168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B3B3B3"/>
        <bgColor rgb="FF969696"/>
      </patternFill>
    </fill>
  </fills>
  <borders count="2">
    <border diagonalDown="false" diagonalUp="false">
      <left/>
      <right/>
      <top/>
      <bottom/>
      <diagonal/>
    </border>
    <border diagonalDown="false" diagonalUp="false">
      <left/>
      <right/>
      <top/>
      <bottom style="thin"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50">
    <xf applyAlignment="false" applyBorder="false" applyFont="false" applyProtection="false" borderId="0" fillId="0" fontId="0" numFmtId="164" xfId="0">
      <alignment horizontal="general" indent="0" shrinkToFit="false" textRotation="0" vertical="bottom" wrapText="false"/>
      <protection hidden="false" locked="true"/>
    </xf>
    <xf applyAlignment="false" applyBorder="false" applyFont="false" applyProtection="false" borderId="0" fillId="0" fontId="0" numFmtId="165" xfId="0">
      <alignment horizontal="general" indent="0" shrinkToFit="false" textRotation="0" vertical="bottom" wrapText="false"/>
      <protection hidden="false" locked="true"/>
    </xf>
    <xf applyAlignment="false" applyBorder="false" applyFont="false" applyProtection="false" borderId="0" fillId="0" fontId="0" numFmtId="166" xfId="0">
      <alignment horizontal="general" indent="0" shrinkToFit="false" textRotation="0" vertical="bottom" wrapText="false"/>
      <protection hidden="false" locked="true"/>
    </xf>
    <xf applyAlignment="false" applyBorder="false" applyFont="false" applyProtection="false" borderId="0" fillId="0" fontId="0" numFmtId="164" xfId="0">
      <alignment horizontal="general" indent="0" shrinkToFit="false" textRotation="0" vertical="bottom" wrapText="false"/>
      <protection hidden="false" locked="true"/>
    </xf>
    <xf applyAlignment="false" applyBorder="false" applyFont="false" applyProtection="false" borderId="0" fillId="0" fontId="0" numFmtId="166" xfId="0">
      <alignment horizontal="general" indent="0" shrinkToFit="false" textRotation="0" vertical="bottom" wrapText="false"/>
      <protection hidden="false" locked="true"/>
    </xf>
    <xf applyAlignment="true" applyBorder="false" applyFont="true" applyProtection="false" borderId="0" fillId="0" fontId="4" numFmtId="164" xfId="0">
      <alignment horizontal="general" indent="0" shrinkToFit="false" textRotation="0" vertical="bottom" wrapText="true"/>
      <protection hidden="false" locked="true"/>
    </xf>
    <xf applyAlignment="true" applyBorder="false" applyFont="true" applyProtection="false" borderId="0" fillId="0" fontId="4" numFmtId="165" xfId="0">
      <alignment horizontal="general" indent="0" shrinkToFit="false" textRotation="0" vertical="bottom" wrapText="true"/>
      <protection hidden="false" locked="true"/>
    </xf>
    <xf applyAlignment="true" applyBorder="false" applyFont="true" applyProtection="false" borderId="0" fillId="0" fontId="4" numFmtId="164" xfId="0">
      <alignment horizontal="general" indent="0" shrinkToFit="false" textRotation="0" vertical="bottom" wrapText="true"/>
      <protection hidden="false" locked="true"/>
    </xf>
    <xf applyAlignment="true" applyBorder="false" applyFont="true" applyProtection="false" borderId="0" fillId="0" fontId="4" numFmtId="166" xfId="0">
      <alignment horizontal="general" indent="0" shrinkToFit="false" textRotation="0" vertical="bottom" wrapText="true"/>
      <protection hidden="false" locked="true"/>
    </xf>
    <xf applyAlignment="true" applyBorder="false" applyFont="true" applyProtection="false" borderId="0" fillId="0" fontId="4" numFmtId="166" xfId="0">
      <alignment horizontal="general" indent="0" shrinkToFit="false" textRotation="0" vertical="bottom" wrapText="true"/>
      <protection hidden="false" locked="true"/>
    </xf>
    <xf applyAlignment="true" applyBorder="false" applyFont="true" applyProtection="false" borderId="0" fillId="0" fontId="4" numFmtId="165" xfId="0">
      <alignment horizontal="general" indent="0" shrinkToFit="false" textRotation="0" vertical="bottom" wrapText="true"/>
      <protection hidden="false" locked="true"/>
    </xf>
    <xf applyAlignment="false" applyBorder="false" applyFont="true" applyProtection="false" borderId="0" fillId="0" fontId="4" numFmtId="164" xfId="0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4" numFmtId="165" xfId="0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4" numFmtId="167" xfId="0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4" numFmtId="166" xfId="0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4" numFmtId="164" xfId="0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4" numFmtId="166" xfId="0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4" numFmtId="165" xfId="0">
      <alignment horizontal="general" indent="0" shrinkToFit="false" textRotation="0" vertical="bottom" wrapText="false"/>
      <protection hidden="false" locked="true"/>
    </xf>
    <xf applyAlignment="false" applyBorder="false" applyFont="false" applyProtection="false" borderId="0" fillId="0" fontId="0" numFmtId="165" xfId="0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0" numFmtId="165" xfId="0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0" numFmtId="164" xfId="0">
      <alignment horizontal="general" indent="0" shrinkToFit="false" textRotation="0" vertical="bottom" wrapText="false"/>
      <protection hidden="false" locked="true"/>
    </xf>
    <xf applyAlignment="false" applyBorder="false" applyFont="false" applyProtection="false" borderId="0" fillId="0" fontId="0" numFmtId="167" xfId="0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0" numFmtId="166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1" fillId="0" fontId="0" numFmtId="164" xfId="0">
      <alignment horizontal="general" indent="0" shrinkToFit="false" textRotation="0" vertical="bottom" wrapText="true"/>
      <protection hidden="false" locked="true"/>
    </xf>
    <xf applyAlignment="true" applyBorder="true" applyFont="true" applyProtection="false" borderId="1" fillId="0" fontId="0" numFmtId="165" xfId="0">
      <alignment horizontal="general" indent="0" shrinkToFit="false" textRotation="0" vertical="bottom" wrapText="true"/>
      <protection hidden="false" locked="true"/>
    </xf>
    <xf applyAlignment="false" applyBorder="true" applyFont="false" applyProtection="false" borderId="1" fillId="0" fontId="0" numFmtId="167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1" fillId="0" fontId="0" numFmtId="164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1" fillId="0" fontId="0" numFmtId="166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1" fillId="0" fontId="0" numFmtId="164" xfId="0">
      <alignment horizontal="general" indent="0" shrinkToFit="false" textRotation="0" vertical="bottom" wrapText="true"/>
      <protection hidden="false" locked="true"/>
    </xf>
    <xf applyAlignment="true" applyBorder="true" applyFont="true" applyProtection="false" borderId="1" fillId="0" fontId="0" numFmtId="166" xfId="0">
      <alignment horizontal="general" indent="0" shrinkToFit="false" textRotation="0" vertical="bottom" wrapText="true"/>
      <protection hidden="false" locked="true"/>
    </xf>
    <xf applyAlignment="true" applyBorder="true" applyFont="true" applyProtection="false" borderId="1" fillId="0" fontId="0" numFmtId="165" xfId="0">
      <alignment horizontal="general" indent="0" shrinkToFit="false" textRotation="0" vertical="bottom" wrapText="true"/>
      <protection hidden="false" locked="true"/>
    </xf>
    <xf applyAlignment="false" applyBorder="true" applyFont="true" applyProtection="false" borderId="1" fillId="0" fontId="0" numFmtId="164" xfId="0">
      <alignment horizontal="general" indent="0" shrinkToFit="false" textRotation="0" vertical="bottom" wrapText="false"/>
      <protection hidden="false" locked="true"/>
    </xf>
    <xf applyAlignment="true" applyBorder="false" applyFont="true" applyProtection="false" borderId="0" fillId="0" fontId="4" numFmtId="164" xfId="0">
      <alignment horizontal="center" indent="0" shrinkToFit="false" textRotation="0" vertical="bottom" wrapText="true"/>
      <protection hidden="false" locked="true"/>
    </xf>
    <xf applyAlignment="true" applyBorder="false" applyFont="false" applyProtection="false" borderId="0" fillId="0" fontId="0" numFmtId="164" xfId="0">
      <alignment horizontal="general" indent="0" shrinkToFit="false" textRotation="0" vertical="bottom" wrapText="true"/>
      <protection hidden="false" locked="true"/>
    </xf>
    <xf applyAlignment="false" applyBorder="false" applyFont="false" applyProtection="false" borderId="0" fillId="2" fontId="0" numFmtId="164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0" fillId="0" fontId="0" numFmtId="164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0" fillId="0" fontId="0" numFmtId="165" xfId="0">
      <alignment horizontal="general" indent="0" shrinkToFit="false" textRotation="0" vertical="bottom" wrapText="false"/>
      <protection hidden="false" locked="true"/>
    </xf>
    <xf applyAlignment="false" applyBorder="true" applyFont="false" applyProtection="false" borderId="0" fillId="0" fontId="0" numFmtId="167" xfId="0">
      <alignment horizontal="general" indent="0" shrinkToFit="false" textRotation="0" vertical="bottom" wrapText="false"/>
      <protection hidden="false" locked="true"/>
    </xf>
    <xf applyAlignment="false" applyBorder="true" applyFont="false" applyProtection="false" borderId="0" fillId="0" fontId="0" numFmtId="164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0" fillId="0" fontId="0" numFmtId="166" xfId="0">
      <alignment horizontal="general" indent="0" shrinkToFit="false" textRotation="0" vertical="bottom" wrapText="false"/>
      <protection hidden="false" locked="true"/>
    </xf>
    <xf applyAlignment="false" applyBorder="true" applyFont="false" applyProtection="false" borderId="0" fillId="0" fontId="0" numFmtId="164" xfId="0">
      <alignment horizontal="general" indent="0" shrinkToFit="false" textRotation="0" vertical="bottom" wrapText="false"/>
      <protection hidden="false" locked="true"/>
    </xf>
    <xf applyAlignment="false" applyBorder="true" applyFont="false" applyProtection="false" borderId="0" fillId="0" fontId="0" numFmtId="166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1" fillId="0" fontId="0" numFmtId="165" xfId="0">
      <alignment horizontal="general" indent="0" shrinkToFit="false" textRotation="0" vertical="bottom" wrapText="false"/>
      <protection hidden="false" locked="true"/>
    </xf>
    <xf applyAlignment="false" applyBorder="true" applyFont="false" applyProtection="false" borderId="1" fillId="0" fontId="0" numFmtId="164" xfId="0">
      <alignment horizontal="general" indent="0" shrinkToFit="false" textRotation="0" vertical="bottom" wrapText="false"/>
      <protection hidden="false" locked="true"/>
    </xf>
    <xf applyAlignment="false" applyBorder="true" applyFont="false" applyProtection="false" borderId="1" fillId="0" fontId="0" numFmtId="164" xfId="0">
      <alignment horizontal="general" indent="0" shrinkToFit="false" textRotation="0" vertical="bottom" wrapText="false"/>
      <protection hidden="false" locked="true"/>
    </xf>
    <xf applyAlignment="false" applyBorder="true" applyFont="false" applyProtection="false" borderId="1" fillId="0" fontId="0" numFmtId="166" xfId="0">
      <alignment horizontal="general" indent="0" shrinkToFit="false" textRotation="0" vertical="bottom" wrapText="false"/>
      <protection hidden="false" locked="true"/>
    </xf>
    <xf applyAlignment="false" applyBorder="true" applyFont="false" applyProtection="false" borderId="1" fillId="0" fontId="0" numFmtId="165" xfId="0">
      <alignment horizontal="general" indent="0" shrinkToFit="false" textRotation="0" vertical="bottom" wrapText="false"/>
      <protection hidden="false" locked="true"/>
    </xf>
    <xf applyAlignment="false" applyBorder="true" applyFont="false" applyProtection="false" borderId="0" fillId="0" fontId="0" numFmtId="165" xfId="0">
      <alignment horizontal="general" indent="0" shrinkToFit="false" textRotation="0" vertical="bottom" wrapText="false"/>
      <protection hidden="false" locked="true"/>
    </xf>
    <xf applyAlignment="false" applyBorder="false" applyFont="false" applyProtection="false" borderId="0" fillId="0" fontId="0" numFmtId="164" xfId="0">
      <alignment horizontal="general" indent="0" shrinkToFit="false" textRotation="0" vertical="bottom" wrapText="false"/>
      <protection hidden="false" locked="true"/>
    </xf>
    <xf applyAlignment="false" applyBorder="false" applyFont="false" applyProtection="false" borderId="0" fillId="0" fontId="0" numFmtId="168" xfId="0">
      <alignment horizontal="general" indent="0" shrinkToFit="false" textRotation="0" vertical="bottom" wrapText="false"/>
      <protection hidden="false" locked="tru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3B3B3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1:36"/>
  <sheetViews>
    <sheetView colorId="64" defaultGridColor="true" rightToLeft="false" showFormulas="false" showGridLines="true" showOutlineSymbols="true" showRowColHeaders="true" showZeros="true" tabSelected="true" topLeftCell="A1" view="normal" windowProtection="true" workbookViewId="0" zoomScale="98" zoomScaleNormal="98" zoomScalePageLayoutView="100">
      <pane activePane="topRight" state="frozen" topLeftCell="C1" xSplit="2" ySplit="0"/>
      <selection activeCell="A1" activeCellId="0" pane="topLeft" sqref="A1"/>
      <selection activeCell="R24" activeCellId="0" pane="topRight" sqref="R24"/>
    </sheetView>
  </sheetViews>
  <sheetFormatPr defaultRowHeight="12.1"/>
  <cols>
    <col collapsed="false" hidden="false" max="1" min="1" style="0" width="3.86734693877551"/>
    <col collapsed="false" hidden="false" max="2" min="2" style="0" width="15.4897959183673"/>
    <col collapsed="false" hidden="false" max="3" min="3" style="1" width="6.19387755102041"/>
    <col collapsed="false" hidden="false" max="4" min="4" style="1" width="6.96428571428571"/>
    <col collapsed="false" hidden="false" max="5" min="5" style="1" width="5.35714285714286"/>
    <col collapsed="false" hidden="false" max="6" min="6" style="0" width="9.44897959183673"/>
    <col collapsed="false" hidden="false" max="7" min="7" style="0" width="14.1836734693878"/>
    <col collapsed="false" hidden="false" max="8" min="8" style="0" width="9.37755102040816"/>
    <col collapsed="false" hidden="false" max="9" min="9" style="0" width="6.9030612244898"/>
    <col collapsed="false" hidden="false" max="11" min="10" style="0" width="5.97448979591837"/>
    <col collapsed="false" hidden="false" max="12" min="12" style="0" width="6.35204081632653"/>
    <col collapsed="false" hidden="false" max="13" min="13" style="2" width="4.11224489795918"/>
    <col collapsed="false" hidden="false" max="14" min="14" style="0" width="8.6734693877551"/>
    <col collapsed="false" hidden="false" max="15" min="15" style="2" width="6.04081632653061"/>
    <col collapsed="false" hidden="false" max="16" min="16" style="0" width="11.5663265306122"/>
    <col collapsed="false" hidden="false" max="17" min="17" style="1" width="11.5663265306122"/>
    <col collapsed="false" hidden="false" max="18" min="18" style="1" width="8.39795918367347"/>
    <col collapsed="false" hidden="false" max="19" min="19" style="1" width="6.96428571428571"/>
    <col collapsed="false" hidden="false" max="20" min="20" style="2" width="6.83163265306122"/>
    <col collapsed="false" hidden="false" max="21" min="21" style="2" width="6.96428571428571"/>
    <col collapsed="false" hidden="false" max="22" min="22" style="2" width="9.95408163265306"/>
    <col collapsed="false" hidden="false" max="23" min="23" style="2" width="8.53061224489796"/>
    <col collapsed="false" hidden="false" max="24" min="24" style="2" width="11.5663265306122"/>
    <col collapsed="false" hidden="false" max="1023" min="25" style="0" width="11.5663265306122"/>
    <col collapsed="false" hidden="false" max="1025" min="1024" style="0" width="11.5204081632653"/>
  </cols>
  <sheetData>
    <row collapsed="false" customFormat="false" customHeight="false" hidden="false" ht="12.1" outlineLevel="0" r="1">
      <c r="A1" s="0" t="s">
        <v>0</v>
      </c>
      <c r="F1" s="3"/>
      <c r="G1" s="3"/>
      <c r="H1" s="3"/>
      <c r="I1" s="3"/>
      <c r="J1" s="3"/>
      <c r="K1" s="3"/>
      <c r="L1" s="3"/>
      <c r="M1" s="4"/>
      <c r="N1" s="3"/>
      <c r="O1" s="4"/>
    </row>
    <row collapsed="false" customFormat="false" customHeight="false" hidden="false" ht="12.1" outlineLevel="0" r="2">
      <c r="A2" s="0" t="s">
        <v>1</v>
      </c>
      <c r="F2" s="3"/>
      <c r="G2" s="3"/>
      <c r="H2" s="3"/>
      <c r="I2" s="3"/>
      <c r="J2" s="3"/>
      <c r="K2" s="3"/>
      <c r="L2" s="3"/>
      <c r="M2" s="4"/>
      <c r="N2" s="3"/>
      <c r="O2" s="4"/>
    </row>
    <row collapsed="false" customFormat="false" customHeight="false" hidden="false" ht="12.1" outlineLevel="0" r="3">
      <c r="A3" s="0" t="s">
        <v>2</v>
      </c>
      <c r="F3" s="3"/>
      <c r="G3" s="3"/>
      <c r="H3" s="3"/>
      <c r="I3" s="3"/>
      <c r="J3" s="3"/>
      <c r="K3" s="3"/>
      <c r="L3" s="3"/>
      <c r="M3" s="4"/>
      <c r="N3" s="3"/>
      <c r="O3" s="4"/>
    </row>
    <row collapsed="false" customFormat="false" customHeight="false" hidden="false" ht="12.1" outlineLevel="0" r="4">
      <c r="A4" s="0" t="s">
        <v>3</v>
      </c>
      <c r="F4" s="3"/>
      <c r="G4" s="3"/>
      <c r="H4" s="3"/>
      <c r="I4" s="3"/>
      <c r="J4" s="3"/>
      <c r="K4" s="3"/>
      <c r="L4" s="3"/>
      <c r="M4" s="4"/>
      <c r="N4" s="3"/>
      <c r="O4" s="4"/>
    </row>
    <row collapsed="false" customFormat="false" customHeight="false" hidden="false" ht="12.1" outlineLevel="0" r="5">
      <c r="A5" s="0" t="s">
        <v>4</v>
      </c>
      <c r="F5" s="3"/>
      <c r="G5" s="3"/>
      <c r="H5" s="3"/>
      <c r="I5" s="3"/>
      <c r="J5" s="3"/>
      <c r="K5" s="3"/>
      <c r="L5" s="3"/>
      <c r="M5" s="4"/>
      <c r="N5" s="3"/>
      <c r="O5" s="4"/>
    </row>
    <row collapsed="false" customFormat="false" customHeight="false" hidden="false" ht="12.1" outlineLevel="0" r="6">
      <c r="A6" s="0" t="s">
        <v>5</v>
      </c>
      <c r="F6" s="3"/>
      <c r="G6" s="3"/>
      <c r="H6" s="3"/>
      <c r="I6" s="3"/>
      <c r="J6" s="3"/>
      <c r="K6" s="3"/>
      <c r="L6" s="3"/>
      <c r="M6" s="4"/>
      <c r="N6" s="3"/>
      <c r="O6" s="4"/>
    </row>
    <row collapsed="false" customFormat="true" customHeight="false" hidden="false" ht="35.05" outlineLevel="0" r="7" s="7">
      <c r="A7" s="5" t="s">
        <v>6</v>
      </c>
      <c r="B7" s="5" t="s">
        <v>7</v>
      </c>
      <c r="C7" s="6" t="s">
        <v>8</v>
      </c>
      <c r="D7" s="6" t="s">
        <v>9</v>
      </c>
      <c r="E7" s="6" t="s">
        <v>10</v>
      </c>
      <c r="F7" s="5" t="s">
        <v>11</v>
      </c>
      <c r="G7" s="5" t="s">
        <v>12</v>
      </c>
      <c r="H7" s="7" t="s">
        <v>13</v>
      </c>
      <c r="I7" s="5" t="s">
        <v>14</v>
      </c>
      <c r="J7" s="5" t="s">
        <v>15</v>
      </c>
      <c r="K7" s="5" t="s">
        <v>16</v>
      </c>
      <c r="L7" s="5" t="s">
        <v>17</v>
      </c>
      <c r="M7" s="8" t="s">
        <v>18</v>
      </c>
      <c r="N7" s="7" t="s">
        <v>19</v>
      </c>
      <c r="O7" s="9" t="s">
        <v>20</v>
      </c>
      <c r="P7" s="7" t="s">
        <v>21</v>
      </c>
      <c r="Q7" s="10" t="s">
        <v>20</v>
      </c>
      <c r="R7" s="10" t="s">
        <v>22</v>
      </c>
      <c r="S7" s="10" t="s">
        <v>20</v>
      </c>
      <c r="T7" s="9"/>
      <c r="U7" s="9"/>
      <c r="V7" s="9"/>
      <c r="W7" s="9"/>
      <c r="X7" s="9"/>
      <c r="AMH7" s="0"/>
      <c r="AMI7" s="0"/>
      <c r="AMJ7" s="0"/>
    </row>
    <row collapsed="false" customFormat="true" customHeight="false" hidden="false" ht="12.1" outlineLevel="0" r="8" s="15">
      <c r="A8" s="11" t="s">
        <v>23</v>
      </c>
      <c r="B8" s="11"/>
      <c r="C8" s="12"/>
      <c r="D8" s="12"/>
      <c r="E8" s="12"/>
      <c r="F8" s="11"/>
      <c r="G8" s="11"/>
      <c r="H8" s="13"/>
      <c r="I8" s="11"/>
      <c r="J8" s="11"/>
      <c r="K8" s="11"/>
      <c r="L8" s="11"/>
      <c r="M8" s="14"/>
      <c r="O8" s="16"/>
      <c r="Q8" s="17"/>
      <c r="R8" s="17"/>
      <c r="S8" s="17"/>
      <c r="T8" s="16"/>
      <c r="U8" s="2"/>
      <c r="V8" s="2"/>
      <c r="W8" s="2"/>
      <c r="X8" s="16"/>
      <c r="AMH8" s="0"/>
      <c r="AMI8" s="0"/>
      <c r="AMJ8" s="0"/>
    </row>
    <row collapsed="false" customFormat="false" customHeight="false" hidden="false" ht="12.1" outlineLevel="0" r="9">
      <c r="A9" s="3" t="s">
        <v>24</v>
      </c>
      <c r="B9" s="3" t="s">
        <v>25</v>
      </c>
      <c r="C9" s="18" t="n">
        <v>2.8</v>
      </c>
      <c r="D9" s="18" t="n">
        <v>5.8</v>
      </c>
      <c r="E9" s="19" t="n">
        <f aca="false">+C9*D9</f>
        <v>16.24</v>
      </c>
      <c r="F9" s="20" t="s">
        <v>26</v>
      </c>
      <c r="G9" s="3" t="s">
        <v>27</v>
      </c>
      <c r="H9" s="21" t="n">
        <v>40511</v>
      </c>
      <c r="I9" s="3" t="n">
        <v>50.2</v>
      </c>
      <c r="J9" s="3" t="n">
        <v>28.9</v>
      </c>
      <c r="K9" s="20" t="n">
        <f aca="false">+J9-I9</f>
        <v>-21.3</v>
      </c>
      <c r="L9" s="20" t="n">
        <v>20.5</v>
      </c>
      <c r="M9" s="22" t="n">
        <f aca="false">(I9+J9)/2-L9</f>
        <v>19.05</v>
      </c>
      <c r="N9" s="0" t="n">
        <v>350</v>
      </c>
      <c r="O9" s="2" t="n">
        <f aca="false">+N9/E9</f>
        <v>21.551724137931</v>
      </c>
      <c r="P9" s="0" t="n">
        <v>439</v>
      </c>
      <c r="Q9" s="1" t="n">
        <f aca="false">+P9/E9</f>
        <v>27.0320197044335</v>
      </c>
      <c r="R9" s="1" t="n">
        <v>726</v>
      </c>
      <c r="S9" s="1" t="n">
        <f aca="false">+R9/E9</f>
        <v>44.704433497537</v>
      </c>
      <c r="T9" s="2" t="s">
        <v>28</v>
      </c>
    </row>
    <row collapsed="false" customFormat="false" customHeight="false" hidden="false" ht="12.1" outlineLevel="0" r="10">
      <c r="A10" s="3" t="s">
        <v>29</v>
      </c>
      <c r="B10" s="3" t="s">
        <v>30</v>
      </c>
      <c r="C10" s="18" t="n">
        <v>3.6</v>
      </c>
      <c r="D10" s="18" t="n">
        <v>3.8</v>
      </c>
      <c r="E10" s="19" t="n">
        <f aca="false">+C10*D10</f>
        <v>13.68</v>
      </c>
      <c r="F10" s="3" t="s">
        <v>31</v>
      </c>
      <c r="G10" s="3" t="s">
        <v>32</v>
      </c>
      <c r="H10" s="21" t="n">
        <v>40511</v>
      </c>
      <c r="I10" s="3" t="n">
        <v>50.2</v>
      </c>
      <c r="J10" s="3" t="n">
        <v>28.9</v>
      </c>
      <c r="K10" s="20" t="n">
        <f aca="false">+J10-I10</f>
        <v>-21.3</v>
      </c>
      <c r="L10" s="20" t="n">
        <v>20.5</v>
      </c>
      <c r="M10" s="22" t="n">
        <f aca="false">(I10+J10)/2-L10</f>
        <v>19.05</v>
      </c>
      <c r="N10" s="0" t="n">
        <v>321</v>
      </c>
      <c r="O10" s="2" t="n">
        <f aca="false">+N10/E10</f>
        <v>23.4649122807018</v>
      </c>
      <c r="P10" s="0" t="n">
        <v>396</v>
      </c>
      <c r="Q10" s="1" t="n">
        <f aca="false">+P10/E10</f>
        <v>28.9473684210526</v>
      </c>
      <c r="R10" s="1" t="n">
        <v>660</v>
      </c>
      <c r="S10" s="1" t="n">
        <f aca="false">+R10/E10</f>
        <v>48.2456140350877</v>
      </c>
      <c r="T10" s="2" t="s">
        <v>28</v>
      </c>
    </row>
    <row collapsed="false" customFormat="false" customHeight="false" hidden="false" ht="12.1" outlineLevel="0" r="11">
      <c r="A11" s="3" t="s">
        <v>33</v>
      </c>
      <c r="B11" s="3" t="s">
        <v>30</v>
      </c>
      <c r="C11" s="18" t="n">
        <v>3.6</v>
      </c>
      <c r="D11" s="18" t="n">
        <v>3.8</v>
      </c>
      <c r="E11" s="19" t="n">
        <f aca="false">+C11*D11</f>
        <v>13.68</v>
      </c>
      <c r="F11" s="3" t="s">
        <v>31</v>
      </c>
      <c r="G11" s="3" t="s">
        <v>32</v>
      </c>
      <c r="H11" s="21" t="n">
        <v>40511</v>
      </c>
      <c r="I11" s="3" t="n">
        <v>50.2</v>
      </c>
      <c r="J11" s="3" t="n">
        <v>28.9</v>
      </c>
      <c r="K11" s="20" t="n">
        <f aca="false">+J11-I11</f>
        <v>-21.3</v>
      </c>
      <c r="L11" s="20" t="n">
        <v>20.5</v>
      </c>
      <c r="M11" s="22" t="n">
        <f aca="false">(I11+J11)/2-L11</f>
        <v>19.05</v>
      </c>
      <c r="N11" s="0" t="n">
        <v>321</v>
      </c>
      <c r="O11" s="2" t="n">
        <f aca="false">+N11/E11</f>
        <v>23.4649122807018</v>
      </c>
      <c r="P11" s="0" t="n">
        <v>396</v>
      </c>
      <c r="Q11" s="1" t="n">
        <f aca="false">+P11/E11</f>
        <v>28.9473684210526</v>
      </c>
      <c r="R11" s="1" t="n">
        <v>660</v>
      </c>
      <c r="S11" s="1" t="n">
        <f aca="false">+R11/E11</f>
        <v>48.2456140350877</v>
      </c>
      <c r="T11" s="2" t="s">
        <v>28</v>
      </c>
    </row>
    <row collapsed="false" customFormat="false" customHeight="false" hidden="false" ht="12.1" outlineLevel="0" r="12">
      <c r="A12" s="3" t="s">
        <v>34</v>
      </c>
      <c r="B12" s="3" t="s">
        <v>30</v>
      </c>
      <c r="C12" s="18" t="n">
        <v>3.6</v>
      </c>
      <c r="D12" s="18" t="n">
        <v>3.8</v>
      </c>
      <c r="E12" s="19" t="n">
        <f aca="false">+C12*D12</f>
        <v>13.68</v>
      </c>
      <c r="F12" s="3" t="s">
        <v>31</v>
      </c>
      <c r="G12" s="3" t="s">
        <v>32</v>
      </c>
      <c r="H12" s="21" t="n">
        <v>40511</v>
      </c>
      <c r="I12" s="3" t="n">
        <v>50.2</v>
      </c>
      <c r="J12" s="3" t="n">
        <v>28.9</v>
      </c>
      <c r="K12" s="20" t="n">
        <f aca="false">+J12-I12</f>
        <v>-21.3</v>
      </c>
      <c r="L12" s="20" t="n">
        <v>20.5</v>
      </c>
      <c r="M12" s="22" t="n">
        <f aca="false">(I12+J12)/2-L12</f>
        <v>19.05</v>
      </c>
      <c r="N12" s="0" t="n">
        <v>321</v>
      </c>
      <c r="O12" s="2" t="n">
        <f aca="false">+N12/E12</f>
        <v>23.4649122807018</v>
      </c>
      <c r="P12" s="0" t="n">
        <v>396</v>
      </c>
      <c r="Q12" s="1" t="n">
        <f aca="false">+P12/E12</f>
        <v>28.9473684210526</v>
      </c>
      <c r="R12" s="1" t="n">
        <v>660</v>
      </c>
      <c r="S12" s="1" t="n">
        <f aca="false">+R12/E12</f>
        <v>48.2456140350877</v>
      </c>
      <c r="T12" s="2" t="s">
        <v>28</v>
      </c>
    </row>
    <row collapsed="false" customFormat="false" customHeight="false" hidden="false" ht="12.1" outlineLevel="0" r="13">
      <c r="A13" s="3" t="s">
        <v>35</v>
      </c>
      <c r="B13" s="3" t="s">
        <v>30</v>
      </c>
      <c r="C13" s="18" t="n">
        <v>3.6</v>
      </c>
      <c r="D13" s="18" t="n">
        <v>3.8</v>
      </c>
      <c r="E13" s="19" t="n">
        <f aca="false">+C13*D13</f>
        <v>13.68</v>
      </c>
      <c r="F13" s="3" t="s">
        <v>31</v>
      </c>
      <c r="G13" s="3" t="s">
        <v>32</v>
      </c>
      <c r="H13" s="21" t="n">
        <v>40511</v>
      </c>
      <c r="I13" s="3" t="n">
        <v>50.2</v>
      </c>
      <c r="J13" s="3" t="n">
        <v>28.9</v>
      </c>
      <c r="K13" s="20" t="n">
        <f aca="false">+J13-I13</f>
        <v>-21.3</v>
      </c>
      <c r="L13" s="20" t="n">
        <v>20.5</v>
      </c>
      <c r="M13" s="22" t="n">
        <f aca="false">(I13+J13)/2-L13</f>
        <v>19.05</v>
      </c>
      <c r="N13" s="0" t="n">
        <v>321</v>
      </c>
      <c r="O13" s="2" t="n">
        <f aca="false">+N13/E13</f>
        <v>23.4649122807018</v>
      </c>
      <c r="P13" s="0" t="n">
        <v>396</v>
      </c>
      <c r="Q13" s="1" t="n">
        <f aca="false">+P13/E13</f>
        <v>28.9473684210526</v>
      </c>
      <c r="R13" s="1" t="n">
        <v>660</v>
      </c>
      <c r="S13" s="1" t="n">
        <f aca="false">+R13/E13</f>
        <v>48.2456140350877</v>
      </c>
      <c r="T13" s="2" t="s">
        <v>28</v>
      </c>
    </row>
    <row collapsed="false" customFormat="false" customHeight="false" hidden="false" ht="12.1" outlineLevel="0" r="14">
      <c r="A14" s="3" t="s">
        <v>36</v>
      </c>
      <c r="B14" s="3" t="s">
        <v>37</v>
      </c>
      <c r="C14" s="18" t="n">
        <v>2.8</v>
      </c>
      <c r="D14" s="18" t="n">
        <v>3.2</v>
      </c>
      <c r="E14" s="19" t="n">
        <f aca="false">+C14*D14</f>
        <v>8.96</v>
      </c>
      <c r="F14" s="20" t="s">
        <v>26</v>
      </c>
      <c r="G14" s="3" t="s">
        <v>38</v>
      </c>
      <c r="H14" s="21" t="n">
        <v>40511</v>
      </c>
      <c r="I14" s="3" t="n">
        <v>50.2</v>
      </c>
      <c r="J14" s="3" t="n">
        <v>28.9</v>
      </c>
      <c r="K14" s="20" t="n">
        <f aca="false">+J14-I14</f>
        <v>-21.3</v>
      </c>
      <c r="L14" s="20" t="n">
        <v>20.5</v>
      </c>
      <c r="M14" s="22" t="n">
        <f aca="false">(I14+J14)/2-L14</f>
        <v>19.05</v>
      </c>
      <c r="N14" s="0" t="n">
        <v>305</v>
      </c>
      <c r="O14" s="2" t="n">
        <f aca="false">+N14/E14</f>
        <v>34.0401785714286</v>
      </c>
      <c r="P14" s="2" t="n">
        <f aca="false">+Q14*E14</f>
        <v>259.84</v>
      </c>
      <c r="Q14" s="1" t="n">
        <v>29</v>
      </c>
      <c r="R14" s="1" t="n">
        <v>435</v>
      </c>
      <c r="S14" s="1" t="n">
        <f aca="false">+R14/E14</f>
        <v>48.5491071428571</v>
      </c>
      <c r="T14" s="2" t="s">
        <v>39</v>
      </c>
    </row>
    <row collapsed="false" customFormat="true" customHeight="false" hidden="false" ht="12.65" outlineLevel="0" r="15" s="28">
      <c r="A15" s="23"/>
      <c r="B15" s="23"/>
      <c r="C15" s="24"/>
      <c r="D15" s="24"/>
      <c r="E15" s="24"/>
      <c r="F15" s="23" t="s">
        <v>40</v>
      </c>
      <c r="G15" s="23" t="s">
        <v>41</v>
      </c>
      <c r="H15" s="25" t="n">
        <v>40512</v>
      </c>
      <c r="I15" s="23" t="n">
        <v>50.2</v>
      </c>
      <c r="J15" s="23" t="n">
        <v>28.9</v>
      </c>
      <c r="K15" s="26" t="n">
        <f aca="false">+J15-I15</f>
        <v>-21.3</v>
      </c>
      <c r="L15" s="23" t="n">
        <v>20.5</v>
      </c>
      <c r="M15" s="27" t="n">
        <f aca="false">(I15+J15)/2-L15</f>
        <v>19.05</v>
      </c>
      <c r="N15" s="28" t="n">
        <v>327</v>
      </c>
      <c r="O15" s="2" t="n">
        <f aca="false">+N15/E16</f>
        <v>4.09159159159159</v>
      </c>
      <c r="P15" s="29" t="n">
        <f aca="false">+N15*P14/N14</f>
        <v>278.582557377049</v>
      </c>
      <c r="Q15" s="30" t="n">
        <f aca="false">+P15/E16</f>
        <v>3.48576773494806</v>
      </c>
      <c r="R15" s="30" t="n">
        <v>464</v>
      </c>
      <c r="S15" s="1" t="n">
        <f aca="false">+R15/E16</f>
        <v>5.80580580580581</v>
      </c>
      <c r="T15" s="29"/>
      <c r="U15" s="29"/>
      <c r="V15" s="29"/>
      <c r="W15" s="29"/>
      <c r="X15" s="29"/>
      <c r="AMH15" s="31"/>
      <c r="AMI15" s="0"/>
      <c r="AMJ15" s="0"/>
    </row>
    <row collapsed="false" customFormat="false" customHeight="false" hidden="false" ht="12.1" outlineLevel="0" r="16">
      <c r="A16" s="3"/>
      <c r="B16" s="3" t="s">
        <v>42</v>
      </c>
      <c r="C16" s="18"/>
      <c r="D16" s="18"/>
      <c r="E16" s="18" t="n">
        <f aca="false">SUM(E9:E14)</f>
        <v>79.92</v>
      </c>
      <c r="F16" s="3"/>
      <c r="G16" s="3"/>
      <c r="H16" s="21"/>
      <c r="I16" s="3"/>
      <c r="J16" s="3"/>
      <c r="K16" s="20"/>
      <c r="L16" s="20"/>
      <c r="M16" s="22"/>
      <c r="N16" s="0" t="n">
        <f aca="false">SUM(N9:N15)</f>
        <v>2266</v>
      </c>
      <c r="O16" s="2" t="n">
        <f aca="false">+N16/E16</f>
        <v>28.3533533533534</v>
      </c>
      <c r="P16" s="2" t="n">
        <f aca="false">SUM(P9:P15)</f>
        <v>2561.42255737705</v>
      </c>
      <c r="Q16" s="1" t="n">
        <f aca="false">+P16/E16</f>
        <v>32.0498317990121</v>
      </c>
      <c r="R16" s="1" t="n">
        <f aca="false">SUM(R9:R15)</f>
        <v>4265</v>
      </c>
      <c r="S16" s="1" t="n">
        <f aca="false">+R16/E16</f>
        <v>53.3658658658659</v>
      </c>
    </row>
    <row collapsed="false" customFormat="false" customHeight="false" hidden="false" ht="12.1" outlineLevel="0" r="17">
      <c r="C17" s="0"/>
      <c r="D17" s="0"/>
      <c r="E17" s="0"/>
      <c r="M17" s="0"/>
      <c r="O17" s="0"/>
      <c r="T17" s="0"/>
      <c r="V17" s="0"/>
      <c r="W17" s="0"/>
    </row>
    <row collapsed="false" customFormat="true" customHeight="true" hidden="false" ht="46.25" outlineLevel="0" r="18" s="7">
      <c r="A18" s="5" t="s">
        <v>43</v>
      </c>
      <c r="B18" s="5"/>
      <c r="C18" s="6"/>
      <c r="D18" s="6"/>
      <c r="E18" s="6"/>
      <c r="F18" s="5"/>
      <c r="G18" s="5"/>
      <c r="I18" s="5"/>
      <c r="J18" s="5"/>
      <c r="K18" s="5"/>
      <c r="L18" s="5"/>
      <c r="M18" s="8"/>
      <c r="O18" s="9"/>
      <c r="Q18" s="10"/>
      <c r="R18" s="10"/>
      <c r="S18" s="10"/>
      <c r="T18" s="9" t="s">
        <v>44</v>
      </c>
      <c r="U18" s="9" t="s">
        <v>45</v>
      </c>
      <c r="V18" s="9" t="s">
        <v>46</v>
      </c>
      <c r="W18" s="9" t="s">
        <v>47</v>
      </c>
      <c r="X18" s="9" t="s">
        <v>48</v>
      </c>
      <c r="Y18" s="7" t="s">
        <v>20</v>
      </c>
      <c r="Z18" s="32" t="s">
        <v>49</v>
      </c>
      <c r="AA18" s="32"/>
      <c r="AB18" s="7" t="s">
        <v>50</v>
      </c>
      <c r="AD18" s="7" t="s">
        <v>51</v>
      </c>
      <c r="AMH18" s="33"/>
      <c r="AMI18" s="33"/>
      <c r="AMJ18" s="0"/>
    </row>
    <row collapsed="false" customFormat="false" customHeight="false" hidden="false" ht="12.1" outlineLevel="0" r="19">
      <c r="A19" s="20" t="s">
        <v>52</v>
      </c>
      <c r="B19" s="20" t="s">
        <v>53</v>
      </c>
      <c r="C19" s="19" t="n">
        <v>3.9</v>
      </c>
      <c r="D19" s="19" t="n">
        <v>5.5</v>
      </c>
      <c r="E19" s="19" t="n">
        <f aca="false">+C19*D19</f>
        <v>21.45</v>
      </c>
      <c r="F19" s="20" t="s">
        <v>26</v>
      </c>
      <c r="G19" s="20" t="s">
        <v>54</v>
      </c>
      <c r="H19" s="21" t="n">
        <v>40511</v>
      </c>
      <c r="I19" s="3" t="n">
        <v>49.1</v>
      </c>
      <c r="J19" s="3" t="n">
        <v>44.8</v>
      </c>
      <c r="K19" s="20" t="n">
        <f aca="false">+J19-I19</f>
        <v>-4.3</v>
      </c>
      <c r="L19" s="20" t="n">
        <v>21.5</v>
      </c>
      <c r="M19" s="22" t="n">
        <f aca="false">(I19+J19)/2-L19</f>
        <v>25.45</v>
      </c>
      <c r="N19" s="0" t="n">
        <v>293</v>
      </c>
      <c r="O19" s="2" t="s">
        <v>55</v>
      </c>
    </row>
    <row collapsed="false" customFormat="false" customHeight="false" hidden="false" ht="12.1" outlineLevel="0" r="20">
      <c r="A20" s="20" t="s">
        <v>56</v>
      </c>
      <c r="B20" s="20" t="s">
        <v>53</v>
      </c>
      <c r="C20" s="19" t="n">
        <v>3.9</v>
      </c>
      <c r="D20" s="19" t="n">
        <v>5.5</v>
      </c>
      <c r="E20" s="19" t="n">
        <f aca="false">+C20*D20</f>
        <v>21.45</v>
      </c>
      <c r="F20" s="20" t="s">
        <v>26</v>
      </c>
      <c r="G20" s="20" t="s">
        <v>38</v>
      </c>
      <c r="H20" s="21" t="n">
        <v>40511</v>
      </c>
      <c r="I20" s="3" t="n">
        <v>50.2</v>
      </c>
      <c r="J20" s="3" t="n">
        <v>44.5</v>
      </c>
      <c r="K20" s="20" t="n">
        <f aca="false">+J20-I20</f>
        <v>-5.7</v>
      </c>
      <c r="L20" s="20" t="n">
        <v>21.5</v>
      </c>
      <c r="M20" s="22" t="n">
        <f aca="false">(I20+J20)/2-L20</f>
        <v>25.85</v>
      </c>
      <c r="N20" s="0" t="n">
        <v>521</v>
      </c>
      <c r="O20" s="2" t="n">
        <f aca="false">+(N20+N19)/E20</f>
        <v>37.9487179487179</v>
      </c>
      <c r="P20" s="0" t="n">
        <v>591</v>
      </c>
      <c r="Q20" s="1" t="n">
        <f aca="false">+P20/E20</f>
        <v>27.5524475524476</v>
      </c>
      <c r="R20" s="1" t="n">
        <v>997</v>
      </c>
      <c r="S20" s="1" t="n">
        <f aca="false">+R20/E20</f>
        <v>46.4801864801865</v>
      </c>
      <c r="T20" s="2" t="n">
        <f aca="false">+53.4*1.28-S20</f>
        <v>21.8718135198135</v>
      </c>
      <c r="U20" s="2" t="n">
        <f aca="false">+T20*E20</f>
        <v>469.1504</v>
      </c>
      <c r="V20" s="2" t="n">
        <v>55</v>
      </c>
      <c r="W20" s="2" t="n">
        <f aca="false">+U20/R20*V20</f>
        <v>25.8809147442327</v>
      </c>
      <c r="X20" s="2" t="n">
        <f aca="false">SUM(V20:W20)</f>
        <v>80.8809147442327</v>
      </c>
      <c r="Y20" s="2" t="n">
        <f aca="false">+18.1*X20/E20</f>
        <v>68.2491634904714</v>
      </c>
      <c r="Z20" s="34" t="n">
        <v>35</v>
      </c>
      <c r="AA20" s="0" t="n">
        <v>20</v>
      </c>
      <c r="AB20" s="0" t="n">
        <v>26</v>
      </c>
      <c r="AC20" s="0" t="n">
        <f aca="false">SUM(Z20:AB20)</f>
        <v>81</v>
      </c>
      <c r="AD20" s="0" t="s">
        <v>57</v>
      </c>
      <c r="AE20" s="0" t="n">
        <v>303</v>
      </c>
    </row>
    <row collapsed="false" customFormat="false" customHeight="false" hidden="false" ht="12.1" outlineLevel="0" r="21">
      <c r="A21" s="20" t="s">
        <v>58</v>
      </c>
      <c r="B21" s="20" t="s">
        <v>59</v>
      </c>
      <c r="C21" s="19" t="n">
        <v>3.9</v>
      </c>
      <c r="D21" s="19" t="n">
        <v>4.5</v>
      </c>
      <c r="E21" s="19" t="n">
        <f aca="false">+C21*D21</f>
        <v>17.55</v>
      </c>
      <c r="F21" s="20" t="s">
        <v>26</v>
      </c>
      <c r="G21" s="20" t="s">
        <v>60</v>
      </c>
      <c r="H21" s="21" t="n">
        <v>40511</v>
      </c>
      <c r="I21" s="3" t="n">
        <v>50.6</v>
      </c>
      <c r="J21" s="3" t="n">
        <v>44.4</v>
      </c>
      <c r="K21" s="20" t="n">
        <f aca="false">+J21-I21</f>
        <v>-6.2</v>
      </c>
      <c r="L21" s="20" t="n">
        <v>21.5</v>
      </c>
      <c r="M21" s="22" t="n">
        <f aca="false">(I21+J21)/2-L21</f>
        <v>26</v>
      </c>
      <c r="N21" s="0" t="n">
        <v>677</v>
      </c>
      <c r="O21" s="2" t="n">
        <f aca="false">+N21/E21</f>
        <v>38.5754985754986</v>
      </c>
      <c r="P21" s="0" t="n">
        <v>478</v>
      </c>
      <c r="Q21" s="1" t="n">
        <f aca="false">+P21/E21</f>
        <v>27.2364672364672</v>
      </c>
      <c r="R21" s="1" t="n">
        <v>816</v>
      </c>
      <c r="S21" s="1" t="n">
        <f aca="false">+R21/E21</f>
        <v>46.4957264957265</v>
      </c>
      <c r="T21" s="2" t="n">
        <f aca="false">+53.4*1.28-S21</f>
        <v>21.8562735042735</v>
      </c>
      <c r="U21" s="2" t="n">
        <f aca="false">+T21*E21</f>
        <v>383.5776</v>
      </c>
      <c r="V21" s="2" t="n">
        <v>45</v>
      </c>
      <c r="W21" s="2" t="n">
        <f aca="false">+U21/R21*V21</f>
        <v>21.1531764705882</v>
      </c>
      <c r="X21" s="2" t="n">
        <f aca="false">SUM(V21:W21)</f>
        <v>66.1531764705883</v>
      </c>
      <c r="Y21" s="2" t="n">
        <f aca="false">+18.1*X21/E21</f>
        <v>68.2263529411765</v>
      </c>
      <c r="Z21" s="0" t="n">
        <v>45</v>
      </c>
      <c r="AB21" s="0" t="n">
        <v>22</v>
      </c>
      <c r="AC21" s="0" t="n">
        <f aca="false">SUM(Z21:AB21)</f>
        <v>67</v>
      </c>
      <c r="AD21" s="0" t="s">
        <v>61</v>
      </c>
      <c r="AE21" s="0" t="n">
        <v>236</v>
      </c>
    </row>
    <row collapsed="false" customFormat="false" customHeight="false" hidden="false" ht="12.1" outlineLevel="0" r="22">
      <c r="A22" s="20" t="s">
        <v>62</v>
      </c>
      <c r="B22" s="20" t="s">
        <v>63</v>
      </c>
      <c r="C22" s="19" t="n">
        <v>4.1</v>
      </c>
      <c r="D22" s="19" t="n">
        <v>3.6</v>
      </c>
      <c r="E22" s="19" t="n">
        <f aca="false">+C22*D22</f>
        <v>14.76</v>
      </c>
      <c r="F22" s="20" t="s">
        <v>26</v>
      </c>
      <c r="G22" s="20" t="s">
        <v>64</v>
      </c>
      <c r="H22" s="21" t="n">
        <v>40511</v>
      </c>
      <c r="I22" s="3" t="n">
        <v>50.2</v>
      </c>
      <c r="J22" s="3" t="n">
        <v>45.5</v>
      </c>
      <c r="K22" s="20" t="n">
        <f aca="false">+J22-I22</f>
        <v>-4.7</v>
      </c>
      <c r="L22" s="20" t="n">
        <v>21.5</v>
      </c>
      <c r="M22" s="22" t="n">
        <f aca="false">(I22+J22)/2-L22</f>
        <v>26.35</v>
      </c>
      <c r="N22" s="0" t="n">
        <v>476</v>
      </c>
      <c r="O22" s="2" t="n">
        <f aca="false">+N22/E22</f>
        <v>32.2493224932249</v>
      </c>
      <c r="P22" s="0" t="n">
        <v>329</v>
      </c>
      <c r="Q22" s="1" t="n">
        <f aca="false">+P22/E22</f>
        <v>22.289972899729</v>
      </c>
      <c r="R22" s="1" t="n">
        <v>562</v>
      </c>
      <c r="S22" s="1" t="n">
        <f aca="false">+R22/E22</f>
        <v>38.0758807588076</v>
      </c>
      <c r="T22" s="2" t="n">
        <f aca="false">+53.4*1.28-S22</f>
        <v>30.2761192411924</v>
      </c>
      <c r="U22" s="2" t="n">
        <f aca="false">+T22*E22</f>
        <v>446.87552</v>
      </c>
      <c r="V22" s="2" t="n">
        <v>31</v>
      </c>
      <c r="W22" s="2" t="n">
        <f aca="false">+U22/R22*V22</f>
        <v>24.6497172953737</v>
      </c>
      <c r="X22" s="2" t="n">
        <f aca="false">SUM(V22:W22)</f>
        <v>55.6497172953737</v>
      </c>
      <c r="Y22" s="2" t="n">
        <f aca="false">+18.1*X22/E22</f>
        <v>68.2425395017794</v>
      </c>
      <c r="Z22" s="0" t="n">
        <v>31</v>
      </c>
      <c r="AB22" s="0" t="n">
        <v>26</v>
      </c>
      <c r="AC22" s="0" t="n">
        <f aca="false">SUM(Z22:AB22)</f>
        <v>57</v>
      </c>
      <c r="AD22" s="0" t="s">
        <v>65</v>
      </c>
      <c r="AE22" s="0" t="n">
        <v>599</v>
      </c>
    </row>
    <row collapsed="false" customFormat="false" customHeight="false" hidden="false" ht="12.1" outlineLevel="0" r="23">
      <c r="A23" s="35" t="s">
        <v>66</v>
      </c>
      <c r="B23" s="35" t="s">
        <v>67</v>
      </c>
      <c r="C23" s="36" t="n">
        <v>2.6</v>
      </c>
      <c r="D23" s="36" t="n">
        <v>7.76</v>
      </c>
      <c r="E23" s="36" t="n">
        <f aca="false">+C23*D23</f>
        <v>20.176</v>
      </c>
      <c r="F23" s="35" t="s">
        <v>26</v>
      </c>
      <c r="G23" s="35" t="s">
        <v>68</v>
      </c>
      <c r="H23" s="37" t="n">
        <v>40511</v>
      </c>
      <c r="I23" s="38" t="n">
        <v>50.1</v>
      </c>
      <c r="J23" s="38" t="n">
        <v>44.6</v>
      </c>
      <c r="K23" s="35" t="n">
        <f aca="false">+J23-I23</f>
        <v>-5.5</v>
      </c>
      <c r="L23" s="35" t="n">
        <v>17</v>
      </c>
      <c r="M23" s="39" t="n">
        <f aca="false">(I23+J23)/2-L23</f>
        <v>30.35</v>
      </c>
      <c r="N23" s="40" t="n">
        <v>1560</v>
      </c>
      <c r="O23" s="41" t="n">
        <f aca="false">+N23/E23</f>
        <v>77.319587628866</v>
      </c>
      <c r="P23" s="40" t="n">
        <v>900</v>
      </c>
      <c r="Q23" s="1" t="n">
        <f aca="false">+P23/E23</f>
        <v>44.6074544012688</v>
      </c>
      <c r="R23" s="1" t="n">
        <v>1542</v>
      </c>
      <c r="S23" s="1" t="n">
        <f aca="false">+R23/E23</f>
        <v>76.4274385408406</v>
      </c>
      <c r="T23" s="2" t="n">
        <f aca="false">+53.4*1.28-S23</f>
        <v>-8.07543854084061</v>
      </c>
      <c r="U23" s="2" t="n">
        <f aca="false">+T23*E23</f>
        <v>-162.930048</v>
      </c>
      <c r="V23" s="2" t="n">
        <v>40</v>
      </c>
      <c r="W23" s="2" t="n">
        <f aca="false">+U23/R23*V23</f>
        <v>-4.22646038910506</v>
      </c>
      <c r="X23" s="2" t="n">
        <f aca="false">SUM(V23:W23)</f>
        <v>35.7735396108949</v>
      </c>
      <c r="Y23" s="2" t="n">
        <f aca="false">+18.1*X23/E23</f>
        <v>32.0926381322957</v>
      </c>
      <c r="Z23" s="34" t="n">
        <v>40</v>
      </c>
      <c r="AA23" s="0" t="n">
        <v>45</v>
      </c>
      <c r="AC23" s="0" t="n">
        <f aca="false">SUM(Z23:AB23)</f>
        <v>85</v>
      </c>
    </row>
    <row collapsed="false" customFormat="true" customHeight="false" hidden="false" ht="12.85" outlineLevel="0" r="24" s="44">
      <c r="A24" s="26" t="s">
        <v>69</v>
      </c>
      <c r="B24" s="26" t="s">
        <v>70</v>
      </c>
      <c r="C24" s="42" t="n">
        <v>3.9</v>
      </c>
      <c r="D24" s="42" t="n">
        <v>3.6</v>
      </c>
      <c r="E24" s="42" t="n">
        <f aca="false">+C24*D24</f>
        <v>14.04</v>
      </c>
      <c r="F24" s="26" t="s">
        <v>71</v>
      </c>
      <c r="G24" s="26" t="s">
        <v>72</v>
      </c>
      <c r="H24" s="25" t="n">
        <v>40511</v>
      </c>
      <c r="I24" s="43" t="n">
        <v>49.8</v>
      </c>
      <c r="J24" s="43" t="n">
        <v>40.7</v>
      </c>
      <c r="K24" s="26" t="n">
        <f aca="false">+J24-I24</f>
        <v>-9.09999999999999</v>
      </c>
      <c r="L24" s="26" t="n">
        <v>21.5</v>
      </c>
      <c r="M24" s="27" t="n">
        <f aca="false">(I24+J24)/2-L24</f>
        <v>23.75</v>
      </c>
      <c r="N24" s="44" t="n">
        <v>500</v>
      </c>
      <c r="O24" s="45" t="n">
        <f aca="false">+N24/E24</f>
        <v>35.6125356125356</v>
      </c>
      <c r="P24" s="44" t="n">
        <v>575</v>
      </c>
      <c r="Q24" s="46" t="n">
        <f aca="false">+P24/E24</f>
        <v>40.954415954416</v>
      </c>
      <c r="R24" s="46" t="n">
        <v>700</v>
      </c>
      <c r="S24" s="1" t="n">
        <f aca="false">+R24/E24</f>
        <v>49.8575498575499</v>
      </c>
      <c r="T24" s="2" t="n">
        <f aca="false">+53.4*1.28-S24</f>
        <v>18.4944501424501</v>
      </c>
      <c r="U24" s="2" t="n">
        <f aca="false">+T24*E24</f>
        <v>259.66208</v>
      </c>
      <c r="V24" s="45"/>
      <c r="W24" s="2" t="n">
        <f aca="false">+U24/R24*V24</f>
        <v>0</v>
      </c>
      <c r="X24" s="45"/>
      <c r="Y24" s="2" t="n">
        <f aca="false">+18.1*X24/E24</f>
        <v>0</v>
      </c>
      <c r="Z24" s="0"/>
      <c r="AMJ24" s="0"/>
    </row>
    <row collapsed="false" customFormat="false" customHeight="false" hidden="false" ht="12.1" outlineLevel="0" r="25">
      <c r="A25" s="20"/>
      <c r="B25" s="20" t="s">
        <v>42</v>
      </c>
      <c r="C25" s="19"/>
      <c r="D25" s="19"/>
      <c r="E25" s="19" t="n">
        <f aca="false">SUM(E20:E24)</f>
        <v>87.976</v>
      </c>
      <c r="F25" s="20"/>
      <c r="G25" s="20"/>
      <c r="H25" s="21"/>
      <c r="I25" s="3"/>
      <c r="J25" s="3"/>
      <c r="K25" s="20"/>
      <c r="L25" s="20"/>
      <c r="M25" s="22"/>
      <c r="N25" s="0" t="n">
        <f aca="false">SUM(N19:N24)</f>
        <v>4027</v>
      </c>
      <c r="O25" s="2" t="n">
        <f aca="false">+N25/E25</f>
        <v>45.7738474129308</v>
      </c>
      <c r="P25" s="0" t="n">
        <f aca="false">SUM(P19:P24)</f>
        <v>2873</v>
      </c>
      <c r="Q25" s="47" t="n">
        <f aca="false">+P25/E25</f>
        <v>32.6566336273529</v>
      </c>
      <c r="R25" s="47" t="n">
        <f aca="false">SUM(R20:R24)</f>
        <v>4617</v>
      </c>
      <c r="S25" s="1" t="n">
        <f aca="false">+R25/E25</f>
        <v>52.4802218786942</v>
      </c>
      <c r="T25" s="48"/>
      <c r="U25" s="2" t="n">
        <f aca="false">SUM(U20:U24)</f>
        <v>1396.335552</v>
      </c>
      <c r="V25" s="2" t="n">
        <f aca="false">SUM(V19:V24)</f>
        <v>171</v>
      </c>
      <c r="W25" s="2" t="n">
        <f aca="false">SUM(W19:W24)</f>
        <v>67.4573481210896</v>
      </c>
      <c r="X25" s="2" t="n">
        <f aca="false">SUM(X20:X24)</f>
        <v>238.45734812109</v>
      </c>
      <c r="AC25" s="0" t="n">
        <f aca="false">SUM(AC20:AC24)</f>
        <v>290</v>
      </c>
    </row>
    <row collapsed="false" customFormat="false" customHeight="false" hidden="false" ht="12.1" outlineLevel="0" r="26">
      <c r="C26" s="0"/>
      <c r="D26" s="0"/>
      <c r="E26" s="0"/>
      <c r="M26" s="0"/>
      <c r="O26" s="0"/>
      <c r="T26" s="0"/>
      <c r="V26" s="0"/>
      <c r="W26" s="0"/>
    </row>
    <row collapsed="false" customFormat="false" customHeight="false" hidden="false" ht="12.1" outlineLevel="0" r="27">
      <c r="B27" s="0" t="s">
        <v>73</v>
      </c>
      <c r="C27" s="0"/>
      <c r="D27" s="0"/>
      <c r="E27" s="0"/>
      <c r="M27" s="0"/>
      <c r="N27" s="49" t="n">
        <f aca="false">+N25/N16</f>
        <v>1.77714033539276</v>
      </c>
      <c r="O27" s="49" t="n">
        <f aca="false">+O25/O16</f>
        <v>1.61440683373408</v>
      </c>
      <c r="P27" s="49" t="n">
        <f aca="false">+P25/P16</f>
        <v>1.12164234351946</v>
      </c>
      <c r="Q27" s="49" t="n">
        <f aca="false">+Q25/Q16</f>
        <v>1.01893307372551</v>
      </c>
      <c r="R27" s="49"/>
      <c r="S27" s="49"/>
      <c r="T27" s="0"/>
      <c r="V27" s="0"/>
      <c r="W27" s="0"/>
      <c r="AA27" s="15" t="s">
        <v>74</v>
      </c>
    </row>
    <row collapsed="false" customFormat="true" customHeight="false" hidden="false" ht="12.1" outlineLevel="0" r="28" s="15">
      <c r="A28" s="15" t="s">
        <v>75</v>
      </c>
      <c r="C28" s="17"/>
      <c r="D28" s="17"/>
      <c r="E28" s="17"/>
      <c r="G28" s="0"/>
      <c r="M28" s="22" t="n">
        <f aca="false">(I28+J28)/2-L28</f>
        <v>0</v>
      </c>
      <c r="O28" s="16"/>
      <c r="Q28" s="17"/>
      <c r="R28" s="17"/>
      <c r="S28" s="17"/>
      <c r="T28" s="0"/>
      <c r="U28" s="16"/>
      <c r="V28" s="16"/>
      <c r="W28" s="16"/>
      <c r="X28" s="16"/>
      <c r="AA28" s="15" t="s">
        <v>76</v>
      </c>
      <c r="AMH28" s="0"/>
      <c r="AMI28" s="0"/>
      <c r="AMJ28" s="0"/>
    </row>
    <row collapsed="false" customFormat="false" customHeight="false" hidden="false" ht="12.1" outlineLevel="0" r="29">
      <c r="A29" s="0" t="s">
        <v>77</v>
      </c>
      <c r="B29" s="0" t="s">
        <v>78</v>
      </c>
      <c r="F29" s="0" t="s">
        <v>26</v>
      </c>
      <c r="G29" s="0" t="s">
        <v>79</v>
      </c>
      <c r="H29" s="21" t="n">
        <v>40511</v>
      </c>
      <c r="I29" s="0" t="n">
        <v>51</v>
      </c>
      <c r="J29" s="0" t="n">
        <v>40</v>
      </c>
      <c r="K29" s="20" t="n">
        <f aca="false">+J29-I29</f>
        <v>-11</v>
      </c>
      <c r="L29" s="0" t="n">
        <v>7</v>
      </c>
      <c r="M29" s="22" t="n">
        <f aca="false">(I29+J29)/2-L29</f>
        <v>38.5</v>
      </c>
      <c r="N29" s="0" t="n">
        <v>520</v>
      </c>
      <c r="AA29" s="0" t="s">
        <v>80</v>
      </c>
    </row>
    <row collapsed="false" customFormat="false" customHeight="false" hidden="false" ht="12.1" outlineLevel="0" r="30">
      <c r="B30" s="0" t="s">
        <v>81</v>
      </c>
      <c r="F30" s="0" t="s">
        <v>82</v>
      </c>
      <c r="H30" s="21" t="n">
        <v>40511</v>
      </c>
      <c r="I30" s="0" t="n">
        <v>51</v>
      </c>
      <c r="J30" s="0" t="n">
        <v>43</v>
      </c>
      <c r="L30" s="0" t="n">
        <v>5</v>
      </c>
      <c r="M30" s="22" t="n">
        <f aca="false">(I30+J30)/2-L30</f>
        <v>42</v>
      </c>
      <c r="N30" s="0" t="n">
        <v>500</v>
      </c>
    </row>
    <row collapsed="false" customFormat="false" customHeight="false" hidden="false" ht="12.1" outlineLevel="0" r="31">
      <c r="B31" s="0" t="s">
        <v>83</v>
      </c>
      <c r="H31" s="21" t="n">
        <v>40511</v>
      </c>
      <c r="L31" s="0" t="n">
        <v>3</v>
      </c>
      <c r="M31" s="22" t="n">
        <f aca="false">(I31+J31)/2-L31</f>
        <v>-3</v>
      </c>
      <c r="N31" s="0" t="n">
        <v>0</v>
      </c>
    </row>
    <row collapsed="false" customFormat="false" customHeight="false" hidden="false" ht="12.1" outlineLevel="0" r="32">
      <c r="B32" s="0" t="s">
        <v>84</v>
      </c>
      <c r="H32" s="21" t="n">
        <v>40511</v>
      </c>
      <c r="L32" s="0" t="n">
        <v>3</v>
      </c>
      <c r="M32" s="22" t="n">
        <f aca="false">(I32+J32)/2-L32</f>
        <v>-3</v>
      </c>
      <c r="N32" s="0" t="n">
        <v>0</v>
      </c>
    </row>
    <row collapsed="false" customFormat="true" customHeight="false" hidden="false" ht="12.1" outlineLevel="0" r="33" s="44">
      <c r="B33" s="44" t="s">
        <v>85</v>
      </c>
      <c r="C33" s="46"/>
      <c r="D33" s="46"/>
      <c r="E33" s="46"/>
      <c r="H33" s="25" t="n">
        <v>40511</v>
      </c>
      <c r="L33" s="44" t="n">
        <v>3</v>
      </c>
      <c r="M33" s="27" t="n">
        <f aca="false">(I33+J33)/2-L33</f>
        <v>-3</v>
      </c>
      <c r="N33" s="44" t="n">
        <v>0</v>
      </c>
      <c r="O33" s="45"/>
      <c r="Q33" s="46"/>
      <c r="R33" s="46"/>
      <c r="S33" s="46"/>
      <c r="T33" s="45"/>
      <c r="U33" s="45"/>
      <c r="V33" s="45"/>
      <c r="W33" s="45"/>
      <c r="X33" s="45"/>
      <c r="AMI33" s="0"/>
      <c r="AMJ33" s="0"/>
    </row>
    <row collapsed="false" customFormat="false" customHeight="false" hidden="false" ht="12.1" outlineLevel="0" r="34">
      <c r="E34" s="1" t="n">
        <v>80</v>
      </c>
      <c r="H34" s="21" t="n">
        <v>40511</v>
      </c>
      <c r="M34" s="22" t="n">
        <f aca="false">(I34+J34)/2-L34</f>
        <v>0</v>
      </c>
      <c r="N34" s="0" t="n">
        <f aca="false">SUM(N29:N33)</f>
        <v>1020</v>
      </c>
    </row>
    <row collapsed="false" customFormat="false" customHeight="false" hidden="false" ht="12.1" outlineLevel="0" r="36">
      <c r="A36" s="15" t="s">
        <v>86</v>
      </c>
      <c r="N36" s="0" t="n">
        <f aca="false">SUM(N25,N16,N34)</f>
        <v>7313</v>
      </c>
      <c r="O36" s="2" t="s">
        <v>87</v>
      </c>
    </row>
  </sheetData>
  <mergeCells count="1">
    <mergeCell ref="Z18:AA18"/>
  </mergeCells>
  <printOptions headings="false" gridLines="false" gridLinesSet="true" horizontalCentered="false" verticalCentered="false"/>
  <pageMargins left="0.7875" right="0.7875" top="1.025" bottom="1.025" header="0.7875" footer="0.7875"/>
  <pageSetup blackAndWhite="false" cellComments="none" copies="1" draft="false" firstPageNumber="1" fitToHeight="1" fitToWidth="1" horizontalDpi="300" orientation="landscape" pageOrder="downThenOver" paperSize="9" scale="100" useFirstPageNumber="true" usePrinterDefaults="false" verticalDpi="300"/>
  <headerFooter differentFirst="false" differentOddEven="false">
    <oddHeader>&amp;C&amp;A</oddHeader>
    <oddFooter>&amp;CSida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49237</TotalTime>
  <Application>LibreOffice/3.6$Linux_x86 LibreOffice_project/360m1$Build-102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2011-08-27T18:06:29Z</dcterms:created>
  <dc:creator>Bo Söderström</dc:creator>
  <cp:lastModifiedBy>Bo Söderström</cp:lastModifiedBy>
  <cp:lastPrinted>2011-09-01T20:14:52Z</cp:lastPrinted>
  <dcterms:modified xsi:type="dcterms:W3CDTF">2012-12-10T00:27:55Z</dcterms:modified>
  <cp:revision>13</cp:revision>
</cp:coreProperties>
</file>