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6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2.xml.rels" ContentType="application/vnd.openxmlformats-package.relationships+xml"/>
  <Override PartName="/xl/worksheets/_rels/sheet8.xml.rels" ContentType="application/vnd.openxmlformats-package.relationships+xml"/>
  <Override PartName="/xl/worksheets/sheet7.xml" ContentType="application/vnd.openxmlformats-officedocument.spreadsheetml.worksheet+xml"/>
  <Override PartName="/xl/worksheets/sheet4.xml" ContentType="application/vnd.openxmlformats-officedocument.spreadsheetml.worksheet+xml"/>
  <Override PartName="/xl/worksheets/sheet8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worksheets/sheet2.xml" ContentType="application/vnd.openxmlformats-officedocument.spreadsheetml.worksheet+xml"/>
  <Override PartName="/xl/charts/chart7.xml" ContentType="application/vnd.openxmlformats-officedocument.drawingml.chart+xml"/>
  <Override PartName="/xl/charts/chart4.xml" ContentType="application/vnd.openxmlformats-officedocument.drawingml.chart+xml"/>
  <Override PartName="/xl/charts/chart8.xml" ContentType="application/vnd.openxmlformats-officedocument.drawingml.chart+xml"/>
  <Override PartName="/xl/charts/chart1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6.xml" ContentType="application/vnd.openxmlformats-officedocument.drawingml.chart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_rels/drawing3.xml.rels" ContentType="application/vnd.openxmlformats-package.relationship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788" windowHeight="8192" windowWidth="16384" xWindow="0" yWindow="0"/>
  </bookViews>
  <sheets>
    <sheet name="värmepumpdata" sheetId="1" state="visible" r:id="rId2"/>
    <sheet name="diagr månader" sheetId="2" state="visible" r:id="rId3"/>
    <sheet name="Graddagsnormerat" sheetId="3" state="visible" r:id="rId4"/>
    <sheet name="Hushållsel" sheetId="4" state="visible" r:id="rId5"/>
    <sheet name="Gångtid-temp ute" sheetId="5" state="visible" r:id="rId6"/>
    <sheet name="UCOP" sheetId="6" state="visible" r:id="rId7"/>
    <sheet name="kWh temp per mån" sheetId="7" state="visible" r:id="rId8"/>
    <sheet name="Fortum mätarställningar" sheetId="8" state="visible" r:id="rId9"/>
  </sheets>
  <definedNames>
    <definedName function="false" hidden="false" localSheetId="0" name="_xlnm.Print_Area" vbProcedure="false">värmepumpdata!$AU$47:$AX$56</definedName>
    <definedName function="false" hidden="false" name="Excel_BuiltIn_Print_Area_1" vbProcedure="false">$#REF!.$A$107:$H$122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<sst xmlns="http://schemas.openxmlformats.org/spreadsheetml/2006/main" count="1762" uniqueCount="541">
  <si>
    <t>datum tid</t>
  </si>
  <si>
    <t>kWh tot</t>
  </si>
  <si>
    <t>kWh VP</t>
  </si>
  <si>
    <t>Ute max °C</t>
  </si>
  <si>
    <t>Ute min °C</t>
  </si>
  <si>
    <t>Ute termometer</t>
  </si>
  <si>
    <t>Ute °C givare</t>
  </si>
  <si>
    <t>Ö hall °C Är</t>
  </si>
  <si>
    <t>Ö hall °C max</t>
  </si>
  <si>
    <t>Ö hall °C min</t>
  </si>
  <si>
    <t>V-rum °C Är</t>
  </si>
  <si>
    <t>V-rum °C max</t>
  </si>
  <si>
    <t>V-rum °C min</t>
  </si>
  <si>
    <t>Rumsgivare °C  är</t>
  </si>
  <si>
    <t>Rumsgivare °C bör</t>
  </si>
  <si>
    <t>Kurv lut-ning</t>
  </si>
  <si>
    <t>para-llell</t>
  </si>
  <si>
    <t>Rumskomp</t>
  </si>
  <si>
    <t>VP</t>
  </si>
  <si>
    <t>TS</t>
  </si>
  <si>
    <t>VB fram</t>
  </si>
  <si>
    <t>VB mål</t>
  </si>
  <si>
    <t>VB retur</t>
  </si>
  <si>
    <t>KB fram </t>
  </si>
  <si>
    <t>KB retur</t>
  </si>
  <si>
    <t>VV är (40)</t>
  </si>
  <si>
    <t>VP starter</t>
  </si>
  <si>
    <t>VP tid</t>
  </si>
  <si>
    <t>TS tid</t>
  </si>
  <si>
    <t>kWh tot per dygn</t>
  </si>
  <si>
    <t>Värme +VV kWh/ dygn</t>
  </si>
  <si>
    <t>HH kWh/ dygn</t>
  </si>
  <si>
    <t>Ute medel °C</t>
  </si>
  <si>
    <t>Utemedel 2 dygn före 1dec 2010</t>
  </si>
  <si>
    <t>Delta ute</t>
  </si>
  <si>
    <t>total tid</t>
  </si>
  <si>
    <t>% gångtid</t>
  </si>
  <si>
    <t>kWh/VP-timme</t>
  </si>
  <si>
    <t>VP tid per dygn</t>
  </si>
  <si>
    <t>TS /dygn</t>
  </si>
  <si>
    <t>Antal starter</t>
  </si>
  <si>
    <t>Starter per h</t>
  </si>
  <si>
    <t>Start per dygn</t>
  </si>
  <si>
    <t>tid mellan start</t>
  </si>
  <si>
    <t>Gångtid per start</t>
  </si>
  <si>
    <t>Ändring/Observation</t>
  </si>
  <si>
    <t>Flyttade till Koster heltid 2007-08-06</t>
  </si>
  <si>
    <t>beräknad avläsning</t>
  </si>
  <si>
    <t>av</t>
  </si>
  <si>
    <t>installerar VP. Testkörn 1v. Öppnar alla raddar, stryper matsal- o salraddar.</t>
  </si>
  <si>
    <t>larm</t>
  </si>
  <si>
    <t>till</t>
  </si>
  <si>
    <t>EP</t>
  </si>
  <si>
    <t>-</t>
  </si>
  <si>
    <t>satte VP ur drift</t>
  </si>
  <si>
    <t>Hade VP i drift 5min. Testade vidare</t>
  </si>
  <si>
    <t>Startade EP drift.</t>
  </si>
  <si>
    <t>testar med VVstopp A</t>
  </si>
  <si>
    <t>VVstopp(=A) bekräftat (Tord H kollat med Nibe)).</t>
  </si>
  <si>
    <t>Stänger stora radd i salen helt 22 gr i salen)</t>
  </si>
  <si>
    <t>Öppnar lilla radd i salen helt (21 gr i matsal)</t>
  </si>
  <si>
    <t>Stänger elradd i barnrum. Öppnar  radd i matsal helt</t>
  </si>
  <si>
    <t>har kalibrerat utetemp -1° satt på alla o trimmat raddarna till delta 7°, &gt;3° i matsal o sal. Ställer termostaterna där på III.Känns kallt i huset. Ändrar till kurva 9. Flyttar rörisolering från hall till vind i Cainas rum.</t>
  </si>
  <si>
    <t>VV</t>
  </si>
  <si>
    <t>Har inte blivit varmare i hallen. Men gångtider har ökat! Liksom antal starter har minskat. Ökar till kurva 10/+-0</t>
  </si>
  <si>
    <t>Gångtid ökade 10´/start. Ställer tillbaka på kurva 9 och sätter parallell till +3 (utgångsläge, körde EP drift så)</t>
  </si>
  <si>
    <t>Var bortrest, ingen vv-förbukning. Vrider upp ratten " dvs höjer till kurva 11/3 kl21:15 och VB-pumpens hastighet till II kl 23</t>
  </si>
  <si>
    <t>Luftade elementen på ÖV kl 10. Obs att EP är till.  Isolerade golvet i farstun. Satte ner cirkpump på I kl 16:20. </t>
  </si>
  <si>
    <t>TS till. EP gjorde Ebolakör till 65°. Står på -438°min…. </t>
  </si>
  <si>
    <t>ebola</t>
  </si>
  <si>
    <t> -362°min, EP slog till just då. Öppnar lilla elementet i salen helt.</t>
  </si>
  <si>
    <t> -120°min. 21.5° i matsalen. minskar termostater på stora elementen till strax under III</t>
  </si>
  <si>
    <t>EP på. -128°minuter</t>
  </si>
  <si>
    <t>Ändrar till 11/-2</t>
  </si>
  <si>
    <t>(låg retur pga nystart från VV-värmning) Det var + 4° ute under dagen. Fortsätter med 11/-2 </t>
  </si>
  <si>
    <t>Var bortresta dessa dagar. Ökar till 11/0.</t>
  </si>
  <si>
    <t>2 TM</t>
  </si>
  <si>
    <t>ebola?</t>
  </si>
  <si>
    <t>1TM</t>
  </si>
  <si>
    <t>vv</t>
  </si>
  <si>
    <t>Mellanrum färdigisolerat. Öppen dörr. Inget element i det rummet.</t>
  </si>
  <si>
    <t>var bortrest sista dygnet, ingen vv-förbukning.</t>
  </si>
  <si>
    <t>Var -4° pånatt o morgonen. Steg till -2 till em</t>
  </si>
  <si>
    <t>EP inkopplad på natten då det var -6°</t>
  </si>
  <si>
    <t>Satte på elradiator i barnkammaren kl 17 5/2</t>
  </si>
  <si>
    <t>slog av barnkammarrad 9feb. Satte på igen 11 feb. </t>
  </si>
  <si>
    <t>har varit -10° två nätter. Ebola?</t>
  </si>
  <si>
    <t>stängde barnkammarradiator kl20</t>
  </si>
  <si>
    <t> -10 ° på natten Mildare väder på dagen</t>
  </si>
  <si>
    <t>Såg när EP gick, berodde på VV 2 duschande personer samma dag</t>
  </si>
  <si>
    <t>högsta dagstemp 8,8°</t>
  </si>
  <si>
    <t>högsta dagstemp 8,9°</t>
  </si>
  <si>
    <t>Barnkammare elelement 1dygn. Luftade radiatorer 23/3</t>
  </si>
  <si>
    <t>12 pers. varmt ute och inne</t>
  </si>
  <si>
    <t>Ställde ner till -2 13/4</t>
  </si>
  <si>
    <t>Bortrest to-sönd</t>
  </si>
  <si>
    <t>Satte ner vredet till -10 27/5 kl21</t>
  </si>
  <si>
    <t>2 dygn med 20-23° ute</t>
  </si>
  <si>
    <t>25° ute</t>
  </si>
  <si>
    <t>Satte på värme 3/6</t>
  </si>
  <si>
    <t>stängde värmen  15/6, tollskott elpatron </t>
  </si>
  <si>
    <t>Elräkning, grönt fält är månadsmedeltemperatur enligt SMHI</t>
  </si>
  <si>
    <t>Elräkning satte på värmen 10 sept c:a</t>
  </si>
  <si>
    <t>Elräkning</t>
  </si>
  <si>
    <t>Elräkning Isolerat 2 rum öv och vinden färdigt</t>
  </si>
  <si>
    <t>Elräkning, monterat vattenburna element smårum öv</t>
  </si>
  <si>
    <t>Elräkning, satte tillbaka kökselement.</t>
  </si>
  <si>
    <t>Manuell avläsning, har trimmat bv elementen(strypt) för att jämna ut flödet. stryper öv som är 2-3 gr varmare med termostater från 24/11</t>
  </si>
  <si>
    <t>Bytt till kurva 8+1, satte senare+2 pga kyla</t>
  </si>
  <si>
    <t>_</t>
  </si>
  <si>
    <t>Har varit -10gr. Blev varmt idag.Har köpt 2 uteterm., båda visar 2-3 grader högre än dörrterm. Kalibrera om givaren och justerar kurva? Väntar tills givaren har rätt omgivningstemp. Sätter Tsstart till -400gradmin</t>
  </si>
  <si>
    <t>Ingen TS, men hyfsat varmt ute.många starter. Öka vpstart gradmin? Minska paralell? Gör det. Sätter 8+1</t>
  </si>
  <si>
    <t>Ingen TS. Fortfarande många starter. 8+1 håller temp, men det har inte varit kallare än -4 gr under dagen och sol. </t>
  </si>
  <si>
    <t>Tillfällig? ”värme”, vind syd. Vrider till norr</t>
  </si>
  <si>
    <t>kallt igår, milt idag. Ännu inte kalibrerat om utegivare</t>
  </si>
  <si>
    <t>TS hade just startat på -467 gr.min.Ställer om VPstart till -100 och TSstart till -500</t>
  </si>
  <si>
    <t>TS till. Natten min -10 max -4 på termometer</t>
  </si>
  <si>
    <t>Obs , nu när VP står och KB inte kyls är returen 3 gr. Alltså om KB pumpen går så är brunnen +3 gr. Hämtar i så fall 5-6 graders diff?? Ganska rimlig sifra.</t>
  </si>
  <si>
    <r>
      <t xml:space="preserve">Legionellakörning triggade Epdrift och TS inkoppling efteråt.</t>
    </r>
    <r>
      <rPr>
        <rFont val="Arial"/>
        <family val="2"/>
        <b val="true"/>
        <sz val="10"/>
      </rPr>
      <t xml:space="preserve"> Tar bort 4 termostater ÖV</t>
    </r>
    <r>
      <rPr>
        <rFont val="Arial"/>
        <family val="2"/>
        <sz val="10"/>
      </rPr>
      <t xml:space="preserve">, trimmar raddarna till delta 18-20 grader, som det var med dessa på. Sektionraddarna ÖV behåller termostater.</t>
    </r>
  </si>
  <si>
    <t>TS till.</t>
  </si>
  <si>
    <t>Nu går pumpen 100%. Det är bra. TS är till. Utetemp sjunker</t>
  </si>
  <si>
    <t>Gustav kom kl 19</t>
  </si>
  <si>
    <t>dubbla duschar i morse. Värma 160l 50grader drar 9.3kWh. Delförklaring.</t>
  </si>
  <si>
    <t>Lika idag. Johan kom kl 19</t>
  </si>
  <si>
    <t>2 duschare idag. God JUL!</t>
  </si>
  <si>
    <t>Ökade parallell till +2 på em. 1 duschare</t>
  </si>
  <si>
    <t>Gustav o Johan far hem kl 15:20 2duschare</t>
  </si>
  <si>
    <t>Värmebölja! 2-3 gr +</t>
  </si>
  <si>
    <t>bortrest 36h</t>
  </si>
  <si>
    <t>mycket blåst på dagen</t>
  </si>
  <si>
    <t>Ingen hemma och varmt ute.</t>
  </si>
  <si>
    <t>Ändrar till parallell +1. Varmare i huset. Vindstilla. Övrehall isolerad.</t>
  </si>
  <si>
    <t>Höjde till parallell +2 kl 09 blåser frisk nordostvind 13m/s</t>
  </si>
  <si>
    <t>ställde tillbaka på +1</t>
  </si>
  <si>
    <t>VP efter isolering 2</t>
  </si>
  <si>
    <t>Installerade elmätare på Vpn</t>
  </si>
  <si>
    <t>kalibrerade utegivaren mot IR termometern. +1grad</t>
  </si>
  <si>
    <t>Mera HH Kalle + Molly här, bakade tårta</t>
  </si>
  <si>
    <t>Utegivare håller betongtemp. Flytta och isolera givaren!</t>
  </si>
  <si>
    <t>Kalibrerade utgivaren igen före mätning, +1grad till(nu står den på -1grad)</t>
  </si>
  <si>
    <t>Ändrar till 8+0</t>
  </si>
  <si>
    <t>HH ökar, 6 personer i huset! Mera mat o disk Johan + barnen</t>
  </si>
  <si>
    <t>Osloborna åkte hem kl 15:20</t>
  </si>
  <si>
    <t>Rekordlåg HH (ingen matlagning under mättiden). Kl16 installerat rumsgivare. Rum-komp 4</t>
  </si>
  <si>
    <t>restebort</t>
  </si>
  <si>
    <t>kom hem med Noa o Miriam</t>
  </si>
  <si>
    <t>Lisa kompå kvällen</t>
  </si>
  <si>
    <t>Lisa o barn o Bo far kl 15:00 till Gbg</t>
  </si>
  <si>
    <t>åt hos Lasse o Sofi.</t>
  </si>
  <si>
    <t>Ändrade rumskomp från 4 till 0, ställde om till 2. Blåser 11-12m/s. Tog bort plasten i fönster och dörr till altanen.</t>
  </si>
  <si>
    <t>Ändrade rumskomp från 2 till 6, det gav börvärde 53 och slog in TS, ”ställ in höst/vår läge” föreslog nån på forumet. Vad är det? Blåser fortfarande lika mycket. </t>
  </si>
  <si>
    <r>
      <t xml:space="preserve">Rumsgivaren klämde in TS 4h.</t>
    </r>
    <r>
      <rPr>
        <rFont val="Arial"/>
        <family val="2"/>
        <b val="true"/>
        <sz val="10"/>
      </rPr>
      <t xml:space="preserve"> Satte höst/vårläge på TS kl10</t>
    </r>
    <r>
      <rPr>
        <rFont val="Arial"/>
        <family val="2"/>
        <sz val="10"/>
      </rPr>
      <t xml:space="preserve">. Kaliberade om rumsgivare från -1 till 0. Blåste 10-15m(/s på natten men mojnat kl15</t>
    </r>
  </si>
  <si>
    <t>Isolerade ute- o innegivare med figolitplatta. Flyttade utegivarenfrån betongen.</t>
  </si>
  <si>
    <t>blåser SSV 12-13m/s. LågHH pga att K/F stått strömlös sedan 10-tiden.</t>
  </si>
  <si>
    <t>var kallt på morgonen höjde parallell till +4 i 6timmar. Ändrar rumskomp till 4</t>
  </si>
  <si>
    <t>Vädrar övre hall pga målning. </t>
  </si>
  <si>
    <t>Problem med utegivare? Kanske innegivare justerar??</t>
  </si>
  <si>
    <t>Bortrest ett dygn. Alla lampor o datorsläckta 31 timmar</t>
  </si>
  <si>
    <t>Kalibrerade utgivaren igen efter mätning, +1grad till(nu står den på 0grad). Har bytt kabel till 2x2x0,4</t>
  </si>
  <si>
    <t>ändrade värmekurva kl15. Rumskomp=0 tillsjag hittar rätt kurva.</t>
  </si>
  <si>
    <t>ändrade värmekurva kl16:30. Rumskomp=0 tillsjag hittar rätt kurva.</t>
  </si>
  <si>
    <t>Fortsatt låg förbrukning trots lägre medeltemp, sannolikt pga husets tröghet.</t>
  </si>
  <si>
    <t>Ställer om till 8,0,0 kl 13. kan vara lite högt men prövar så i två dar</t>
  </si>
  <si>
    <t>ställer om till 7+-0 (4) kl1715</t>
  </si>
  <si>
    <t>Ändrade rumsgivarpåverkan till 6 kl10</t>
  </si>
  <si>
    <t>Kallt inne pga målningsvädring. Men kurvan eventuellt för låg</t>
  </si>
  <si>
    <r>
      <t xml:space="preserve">har ställt TS på vinterläge nån gång i mars</t>
    </r>
    <r>
      <rPr>
        <rFont val="Arial"/>
        <family val="2"/>
        <sz val="10"/>
      </rPr>
      <t xml:space="preserve"> för att legionellakörning ska funka </t>
    </r>
  </si>
  <si>
    <t>Kallt inne pga målningsvädring. Kurvan verkar OK</t>
  </si>
  <si>
    <t>kalibrerar innegivare, -1grad</t>
  </si>
  <si>
    <t>Cainas Långdusch drog mera VV</t>
  </si>
  <si>
    <t>Ändrat rumstempmål till 20 grader. Minskat rumskomp till 4</t>
  </si>
  <si>
    <t>C bakat bullar</t>
  </si>
  <si>
    <t>Ingen matlagning, kan det vara orsak? (Vi reste till stan kl10-17)</t>
  </si>
  <si>
    <t>stängde källarelement igår</t>
  </si>
  <si>
    <t>Efersom det dragit 2,33w förmodar jag legionellavärmning.Ingen matlagning/disk åt på Panget</t>
  </si>
  <si>
    <t>mätt före matlagning</t>
  </si>
  <si>
    <t>35W springbrunn 24h_0,8kWh</t>
  </si>
  <si>
    <t>Blåser och regnar</t>
  </si>
  <si>
    <t>Blåste nordan på natt o fm</t>
  </si>
  <si>
    <t>Ställer ner Vvstart till 40grader</t>
  </si>
  <si>
    <t>13 personer i HH</t>
  </si>
  <si>
    <t>13 personer i HH Ebola?</t>
  </si>
  <si>
    <t>9 personer i HH</t>
  </si>
  <si>
    <t>satte påverkan=6 19/4</t>
  </si>
  <si>
    <t>Varför 3,25 kW/h?? Ebola? Kalibrerar om rumsgivare, till+-0</t>
  </si>
  <si>
    <t>Varför 3,00 kW/h?? Ebola? Inte 2 dar i rad......avrundningsfel? (små tal)</t>
  </si>
  <si>
    <t>Satte driftläge till Sommar kl13:30 VP tid 10616h starter 15076st</t>
  </si>
  <si>
    <t>satte på värmen 19:00 28/4. Hade glömt öppna kulventiler,  hplarm- öppnade 8:30 29/4</t>
  </si>
  <si>
    <t>Ebola 30/4</t>
  </si>
  <si>
    <t>Ingen matlagning. Ebon hade Valborgsparty i 2 dar.</t>
  </si>
  <si>
    <t>Satte driftläge till Sommar på fm. Ebola? Nej.</t>
  </si>
  <si>
    <t>VV till fasadtvätt. Men 8kW?? Ebola? JA:</t>
  </si>
  <si>
    <t>Satte på värmen kl 8fm.</t>
  </si>
  <si>
    <t>Utetemp i solsken kl19:35</t>
  </si>
  <si>
    <t>Bortresta 2 dygn</t>
  </si>
  <si>
    <t>Ebola idag??? verkar inte så.....nej den kommer 27/5</t>
  </si>
  <si>
    <t>Nu kördes Ebola!</t>
  </si>
  <si>
    <t>Satte driftläge till Sommar kl15</t>
  </si>
  <si>
    <t>Strömavbrott nystart, ebola om 14dar?</t>
  </si>
  <si>
    <t>6 personer ihuset</t>
  </si>
  <si>
    <t>Tvättat norrsidan med VV</t>
  </si>
  <si>
    <t>Ingen matlagning. Ingen dusch. Caina förkyld, i säng.</t>
  </si>
  <si>
    <t>Ebola?</t>
  </si>
  <si>
    <t>Långdusch för Caina</t>
  </si>
  <si>
    <t>Strömavbrott 4/7, ebola om 14dar?</t>
  </si>
  <si>
    <t>flera tvättmaskiner körda och mat för 7 pers.</t>
  </si>
  <si>
    <t>Vi är 7 vuxna och 6 barn</t>
  </si>
  <si>
    <t>Vi är 5 vuxna och 5 barn</t>
  </si>
  <si>
    <t>Vi är 4 vuxna och 5 barn</t>
  </si>
  <si>
    <t>Bara vi och en massa lakanstvätt</t>
  </si>
  <si>
    <t>VV till fasadtvätt 16-17/8. 1hTS, och Ebola</t>
  </si>
  <si>
    <t>Middag för grannar, matlagning och extra disk</t>
  </si>
  <si>
    <t>Bortresta. Kylar o frys o GVCP till HH. VV tomgång  doch en dusch innan. 1.4kWh/dygn</t>
  </si>
  <si>
    <t>satte på värmen, några timmar +2 parallell pga storm. HH normal</t>
  </si>
  <si>
    <t>rätt mycket i köket, äppelmoskok....</t>
  </si>
  <si>
    <t>Ebola, elpatron gick, inte VP, varför?</t>
  </si>
  <si>
    <t>Potatislov, Johan+barn här</t>
  </si>
  <si>
    <t>Potatislov,barn här</t>
  </si>
  <si>
    <t>Bortrest 5 dygn. Varför så många starter?</t>
  </si>
  <si>
    <t>Ebola 15/10. 2 elelement i farstun.</t>
  </si>
  <si>
    <t>Bortrest 5 dygn. Hög HH, elelement i farstun!</t>
  </si>
  <si>
    <t>tog bort elraddar och monterade vattenburen i hallen kl10. Bytt givare KB-retur.</t>
  </si>
  <si>
    <t>Många tvätt o diskm.körningar</t>
  </si>
  <si>
    <t>Lite ”svalt” inne höjer parallell till +2</t>
  </si>
  <si>
    <t>Detta höjde temp inne och ökade värme/vvåtgång. Kör ett dygn till</t>
  </si>
  <si>
    <t>Ebola kört kl11</t>
  </si>
  <si>
    <t>Okt 2010 – juni 2011</t>
  </si>
  <si>
    <t>Juli 2011 19jan 2012</t>
  </si>
  <si>
    <t>Otroligt milt! Har strypt flödet till öv och övre hall elementet, resten på öv helt öppna</t>
  </si>
  <si>
    <t>Sänker parallell till +1</t>
  </si>
  <si>
    <t>Blåsigt i flera dar, storm-kuling</t>
  </si>
  <si>
    <t>Elvärme 1500kW på full nivå =+20grader, i gårdshuset, ljusstöpning mm från 5/12 till10/12</t>
  </si>
  <si>
    <t>Elvärmen 1500kWh gårdshus satt på nivå 1, = +10grader då.</t>
  </si>
  <si>
    <t>Elvärmen 3500kWh gårdshus satt på nivå 1, = +11grader då.</t>
  </si>
  <si>
    <t>Elvärmen på 3500W 21grader från 22/12</t>
  </si>
  <si>
    <t>Elvärmen på 3500W 21grader till27/12 kl17:30</t>
  </si>
  <si>
    <t>julbelysning inne släckt idag.</t>
  </si>
  <si>
    <t>Utetempen gissad, felaktig</t>
  </si>
  <si>
    <t>8 rutor i farstun 3-glas</t>
  </si>
  <si>
    <t>14 rutor i farstun 3-glas (alla)</t>
  </si>
  <si>
    <t>20jan 2012  →</t>
  </si>
  <si>
    <t>skruvar ner flödet i Ö-vningens raddar till Kv 0,2 → 0.1</t>
  </si>
  <si>
    <t>Sätter rumskomp till 0. skruvar ner flödet i Ö-vningens raddar till Kv 0,075</t>
  </si>
  <si>
    <t>Bortrest. Ebola. Sätter rumskomp till 4. skruvar upp flödet i Ö-vningens raddar till Kv 1,4</t>
  </si>
  <si>
    <t>Gjorde test med Elpatron 3kW drift 0,5h för att mäta uteffekt</t>
  </si>
  <si>
    <t>Kalibrerat KB-f mot isvatten. Justerat KB-r vid tvångskörning KB. Justeringar: KB-f -1 , KB-r -2</t>
  </si>
  <si>
    <t>Ökar KB Cpfart  från 2 till 3</t>
  </si>
  <si>
    <t>Tillåter elpatron</t>
  </si>
  <si>
    <t>sänker KB CP till läge 2. TS 1h</t>
  </si>
  <si>
    <t>HH låg pga båda sjuka ingen matlagning.</t>
  </si>
  <si>
    <t>Har justerat Kbr Kbf bakåt till givarbytet på Kbf 2011-01-25</t>
  </si>
  <si>
    <t>2 duschar ingår.</t>
  </si>
  <si>
    <t>Höjer parallell till 2. har stängt luftventiler ÖV. Blåser 20sekm.</t>
  </si>
  <si>
    <t>Sänker parallell till +/-0. Öppnar ventiler.</t>
  </si>
  <si>
    <t>ta</t>
  </si>
  <si>
    <t>har ställt GVshunten på 0(tvärs 90grader)10/3</t>
  </si>
  <si>
    <t>Bortrest 2 dygn. Ingen matlagn eller belysning 2 nätter</t>
  </si>
  <si>
    <t>Tror den gjorde Ebola</t>
  </si>
  <si>
    <t>Ändrar parallell till 0 och rumskomp till 6</t>
  </si>
  <si>
    <t>Ebola körning </t>
  </si>
  <si>
    <t>Många diskmaskinkörningar och malagning 12 personer.</t>
  </si>
  <si>
    <t>Drog upp rumbör till 23 på morgonen pga utkylning i S-vind o regn. Triggade TS? drar ner lite på rumbör.</t>
  </si>
  <si>
    <t>Ebola Ep var inkopplad kl 18</t>
  </si>
  <si>
    <t>Värmen avstängd 12/-13/5 kl 9-16. sätter på värmen och parallell +2 inför stormvarning.</t>
  </si>
  <si>
    <t>funkade. Sätter tillbaka till 0</t>
  </si>
  <si>
    <t>Stänger värmen 16/5-12 kl 18:00. reser bort 8 dagar</t>
  </si>
  <si>
    <t>Reser bort c:a 1 vecka</t>
  </si>
  <si>
    <t>Hemma igen</t>
  </si>
  <si>
    <t>ebola kört</t>
  </si>
  <si>
    <t>4 vuxna  o 6 barnbarn hit lör 14/7</t>
  </si>
  <si>
    <t>2vuxna o 1 barnbarn hem onsd 18/7</t>
  </si>
  <si>
    <t>Alla åker även Bo o Caina</t>
  </si>
  <si>
    <t>bortrest 3 dygn. Ingen matlagn eller belysning 3 nätter</t>
  </si>
  <si>
    <t>Alla fönster på BV med 3e glasruta, innersta, energiglas. Från 2 sept</t>
  </si>
  <si>
    <t>Månadsack.</t>
  </si>
  <si>
    <t>Prognos</t>
  </si>
  <si>
    <t>År</t>
  </si>
  <si>
    <t>Månad</t>
  </si>
  <si>
    <t>Medeltemp Hunnebo-strand</t>
  </si>
  <si>
    <t>Medel-temp hemma</t>
  </si>
  <si>
    <t>Medel-temp nordkoster</t>
  </si>
  <si>
    <t>Total kWh </t>
  </si>
  <si>
    <t>Värme+VV kWh</t>
  </si>
  <si>
    <t>Hushållsel kWh</t>
  </si>
  <si>
    <t>VP timmar</t>
  </si>
  <si>
    <t>VP  % av tid</t>
  </si>
  <si>
    <t>VP tillförd medeleffekt kW</t>
  </si>
  <si>
    <t>TS  timmar</t>
  </si>
  <si>
    <t>12mån rullande total kWh</t>
  </si>
  <si>
    <t>Ändring</t>
  </si>
  <si>
    <t>januari</t>
  </si>
  <si>
    <t>februari</t>
  </si>
  <si>
    <t>mars</t>
  </si>
  <si>
    <t>april</t>
  </si>
  <si>
    <t>maj</t>
  </si>
  <si>
    <t>Isolerat Var</t>
  </si>
  <si>
    <t>När</t>
  </si>
  <si>
    <t>juni</t>
  </si>
  <si>
    <t>väggar badrum</t>
  </si>
  <si>
    <t>juli</t>
  </si>
  <si>
    <t>Köpte Lindås2</t>
  </si>
  <si>
    <t>väggar v-rum</t>
  </si>
  <si>
    <t>augusti</t>
  </si>
  <si>
    <t>Fritidshus</t>
  </si>
  <si>
    <t>väggar matsal</t>
  </si>
  <si>
    <t>??</t>
  </si>
  <si>
    <t>september</t>
  </si>
  <si>
    <t>sovrum</t>
  </si>
  <si>
    <t>oktober</t>
  </si>
  <si>
    <t>mellanrum</t>
  </si>
  <si>
    <t>november</t>
  </si>
  <si>
    <t>barnkammare</t>
  </si>
  <si>
    <t>Tapet 2006-11-26</t>
  </si>
  <si>
    <t>december</t>
  </si>
  <si>
    <t>½ vind</t>
  </si>
  <si>
    <t>arbetsrum</t>
  </si>
  <si>
    <t>före radiatorindragning</t>
  </si>
  <si>
    <t>Cainas rum</t>
  </si>
  <si>
    <t>tapet köp 2010-10-04</t>
  </si>
  <si>
    <t>Kök 1 vägg</t>
  </si>
  <si>
    <t>Ö-hall</t>
  </si>
  <si>
    <t>Farstu</t>
  </si>
  <si>
    <t>Året runtboende till80%</t>
  </si>
  <si>
    <t>badrum isolerat</t>
  </si>
  <si>
    <t>V-rum o matsal isolerat</t>
  </si>
  <si>
    <t>sovrum isolerat</t>
  </si>
  <si>
    <t>Flyttade in heltid</t>
  </si>
  <si>
    <t>Före VP</t>
  </si>
  <si>
    <t>Borde vara linjärt ty värmeförlusten är f av dTxYta</t>
  </si>
  <si>
    <t>Varmvatten o hushållsel är jokrar....</t>
  </si>
  <si>
    <t>Isolering , var , när?</t>
  </si>
  <si>
    <t>VP startar 24/12-08</t>
  </si>
  <si>
    <t>jan</t>
  </si>
  <si>
    <t>Mellanrum isolerat</t>
  </si>
  <si>
    <t>feb</t>
  </si>
  <si>
    <t>mar</t>
  </si>
  <si>
    <t>apr</t>
  </si>
  <si>
    <t>jun</t>
  </si>
  <si>
    <t>jul</t>
  </si>
  <si>
    <t>aug</t>
  </si>
  <si>
    <t>sep</t>
  </si>
  <si>
    <t>okt</t>
  </si>
  <si>
    <t>nov</t>
  </si>
  <si>
    <t>Barnkammare isolerat</t>
  </si>
  <si>
    <t>dec</t>
  </si>
  <si>
    <t>½ vindsisolering?</t>
  </si>
  <si>
    <t>Ett rum isolerat</t>
  </si>
  <si>
    <t>Ett till rum isolerat</t>
  </si>
  <si>
    <t>V-raddar i ö-vån istf el-raddar</t>
  </si>
  <si>
    <t>kök isolerat en vägg</t>
  </si>
  <si>
    <t>11/9 isolerat vinden färdigt.</t>
  </si>
  <si>
    <t>Ö-hall isolerad</t>
  </si>
  <si>
    <t>Sommarläge 10/5 tlll 12/9</t>
  </si>
  <si>
    <t>Aug</t>
  </si>
  <si>
    <t>Sept</t>
  </si>
  <si>
    <t>Vinterläge utan TS från 12/9. Isolerar farstun 12-25/9 Inget element där,  plastdraperi tom 22/9</t>
  </si>
  <si>
    <t>Okt</t>
  </si>
  <si>
    <t>2st 700W elraddar i farstun</t>
  </si>
  <si>
    <t>Nov</t>
  </si>
  <si>
    <t>1:a nov  farstun isolerad vattenradd monterad</t>
  </si>
  <si>
    <t>Dec</t>
  </si>
  <si>
    <t>gårdshuset värmt 6+5 dagar samt underhållsvärme 10 grader 11 dagar</t>
  </si>
  <si>
    <t>3dje ruta ( energiglas) i farstun från 20/1</t>
  </si>
  <si>
    <t>tillåter TS, &lt; -12grader</t>
  </si>
  <si>
    <t>Stänger värmen 16/5-12 kl 18:00</t>
  </si>
  <si>
    <t>temp medel</t>
  </si>
  <si>
    <t>kWh totalt</t>
  </si>
  <si>
    <t>kWh värme och varm vatten</t>
  </si>
  <si>
    <t>Netto värme kWh (VV=100)</t>
  </si>
  <si>
    <t>tröskeltemp</t>
  </si>
  <si>
    <t>dagar</t>
  </si>
  <si>
    <t>Grad dagar</t>
  </si>
  <si>
    <t>Graddags-norm 1961-1990</t>
  </si>
  <si>
    <t>Värme Kwh Normerat mot 3228 graddagar</t>
  </si>
  <si>
    <t>värme kWh/ graddag</t>
  </si>
  <si>
    <t>Åtgärd</t>
  </si>
  <si>
    <t>% av energi åtgång före åtgärder</t>
  </si>
  <si>
    <t>Börjar badrumsbygge</t>
  </si>
  <si>
    <t>Nytt badrum klart, med golvvärme</t>
  </si>
  <si>
    <t>Isolerat Vardagsrum</t>
  </si>
  <si>
    <t>Isolerat matsal</t>
  </si>
  <si>
    <t>Flyttat in 100%</t>
  </si>
  <si>
    <t>Nytt Kyl o frysskåp 06/12</t>
  </si>
  <si>
    <t>Nytt avlopp.</t>
  </si>
  <si>
    <t>VP 22/12</t>
  </si>
  <si>
    <t>börjat isolera vind och någon vägg</t>
  </si>
  <si>
    <t>Isolerat mellanrummet</t>
  </si>
  <si>
    <t>Isolerat barnkammaren</t>
  </si>
  <si>
    <t>Hela året med Installerad VP</t>
  </si>
  <si>
    <t>Isolerat Bos arbetsrum</t>
  </si>
  <si>
    <t>Köket klart en vägg isolerad</t>
  </si>
  <si>
    <t>Vattenburet istf 4 elradar 2010-08-07</t>
  </si>
  <si>
    <t>Isolerat några väggar till</t>
  </si>
  <si>
    <t> färdig vindsisolering 28/1?</t>
  </si>
  <si>
    <t>Isolerat norra hallvägg</t>
  </si>
  <si>
    <t>Isolerat Farstun 31/10</t>
  </si>
  <si>
    <t>Gårdhus elvärmt</t>
  </si>
  <si>
    <t>1961-1990</t>
  </si>
  <si>
    <t>Vind o ö-hall isolerade</t>
  </si>
  <si>
    <t>Nordkoster</t>
  </si>
  <si>
    <t>graddagar</t>
  </si>
  <si>
    <t>Tredje glasruta farstun 20/1</t>
  </si>
  <si>
    <t>Formeln är Energi=U x yta x DeltaT x tid
U= Energi(Wh)/(yta(m2) x DeltaT( ºC) x Tid(h)) W/m2/ ºC </t>
  </si>
  <si>
    <t>Kwh tot</t>
  </si>
  <si>
    <t>Kwh HH</t>
  </si>
  <si>
    <t>Kwh VV uppskattat</t>
  </si>
  <si>
    <t>RT ºC</t>
  </si>
  <si>
    <t>Medel T ºC ute</t>
  </si>
  <si>
    <t>UCOP</t>
  </si>
  <si>
    <t>TS h</t>
  </si>
  <si>
    <t>Mycket solinstrålning....</t>
  </si>
  <si>
    <t>vad kostar golvvärmeinstallation?</t>
  </si>
  <si>
    <t>kr/kvm</t>
  </si>
  <si>
    <t>kvm</t>
  </si>
  <si>
    <t>summa</t>
  </si>
  <si>
    <t>avbet.tid</t>
  </si>
  <si>
    <t>besparingspotential med golvvärme per år utan extra isolering</t>
  </si>
  <si>
    <t>besparingspotential med golvvärme per år med extra isolering</t>
  </si>
  <si>
    <t>12mån rullande</t>
  </si>
  <si>
    <t>Medeltemp</t>
  </si>
  <si>
    <t>Datum</t>
  </si>
  <si>
    <t>Avläsning</t>
  </si>
  <si>
    <t>Räkneverk</t>
  </si>
  <si>
    <t>Mätarställning</t>
  </si>
  <si>
    <t>Förbrukning</t>
  </si>
  <si>
    <t>Årsförbrukn.*</t>
  </si>
  <si>
    <t>% av år</t>
  </si>
  <si>
    <t>2012-07-01</t>
  </si>
  <si>
    <t>Avläst</t>
  </si>
  <si>
    <t>Normallast Aktiv In:</t>
  </si>
  <si>
    <t>407 kWh</t>
  </si>
  <si>
    <t>11440 kWh</t>
  </si>
  <si>
    <t>3,6%</t>
  </si>
  <si>
    <t>2012-06-01</t>
  </si>
  <si>
    <t>481 kWh</t>
  </si>
  <si>
    <t>11507 kWh</t>
  </si>
  <si>
    <t>4,2%</t>
  </si>
  <si>
    <t>2012-05-01</t>
  </si>
  <si>
    <t>955 kWh</t>
  </si>
  <si>
    <t>11614 kWh</t>
  </si>
  <si>
    <t>8,2%</t>
  </si>
  <si>
    <t>2012-04-01</t>
  </si>
  <si>
    <t>963 kWh</t>
  </si>
  <si>
    <t>11516 kWh</t>
  </si>
  <si>
    <t>8,4%</t>
  </si>
  <si>
    <t>2012-03-01</t>
  </si>
  <si>
    <t>1346 kWh</t>
  </si>
  <si>
    <t>12028 kWh</t>
  </si>
  <si>
    <t>11,2%</t>
  </si>
  <si>
    <t>2012-02-01</t>
  </si>
  <si>
    <t>1558 kWh</t>
  </si>
  <si>
    <t>12517 kWh</t>
  </si>
  <si>
    <t>12,4%</t>
  </si>
  <si>
    <t>2012-01-01</t>
  </si>
  <si>
    <t>2007 kWh</t>
  </si>
  <si>
    <t>12913 kWh</t>
  </si>
  <si>
    <t>15,5%</t>
  </si>
  <si>
    <t>2011-12-01</t>
  </si>
  <si>
    <t>1054 kWh</t>
  </si>
  <si>
    <t>13561 kWh</t>
  </si>
  <si>
    <t>7,8%</t>
  </si>
  <si>
    <t>2011-11-01</t>
  </si>
  <si>
    <t>884 kWh</t>
  </si>
  <si>
    <t>14314 kWh</t>
  </si>
  <si>
    <t>6,2%</t>
  </si>
  <si>
    <t>2011-10-01</t>
  </si>
  <si>
    <t>549 kWh</t>
  </si>
  <si>
    <t>14778 kWh</t>
  </si>
  <si>
    <t>3,7%</t>
  </si>
  <si>
    <t>2011-09-01</t>
  </si>
  <si>
    <t>521 kWh</t>
  </si>
  <si>
    <t>14964 kWh</t>
  </si>
  <si>
    <t>3,5%</t>
  </si>
  <si>
    <t>2011-08-01</t>
  </si>
  <si>
    <t>715 kWh</t>
  </si>
  <si>
    <t>15080 kWh</t>
  </si>
  <si>
    <t>4,7%</t>
  </si>
  <si>
    <t>2011-07-01</t>
  </si>
  <si>
    <t>474 kWh</t>
  </si>
  <si>
    <t>15216 kWh</t>
  </si>
  <si>
    <t>3,1%</t>
  </si>
  <si>
    <t>2011-06-01</t>
  </si>
  <si>
    <t>588 kWh</t>
  </si>
  <si>
    <t>15373 kWh</t>
  </si>
  <si>
    <t>3,8%</t>
  </si>
  <si>
    <t>2011-05-01</t>
  </si>
  <si>
    <t>857 kWh</t>
  </si>
  <si>
    <t>15518 kWh</t>
  </si>
  <si>
    <t>5,5%</t>
  </si>
  <si>
    <t>2011-04-01</t>
  </si>
  <si>
    <t>1475 kWh</t>
  </si>
  <si>
    <t>15957 kWh</t>
  </si>
  <si>
    <t>9,2%</t>
  </si>
  <si>
    <t>2011-03-01</t>
  </si>
  <si>
    <t>1835 kWh</t>
  </si>
  <si>
    <t>16429 kWh</t>
  </si>
  <si>
    <t>1954 kWh</t>
  </si>
  <si>
    <t>17372 kWh</t>
  </si>
  <si>
    <t>2655 kWh</t>
  </si>
  <si>
    <t>19061 kWh</t>
  </si>
  <si>
    <t>1807 kWh</t>
  </si>
  <si>
    <t>19535 kWh</t>
  </si>
  <si>
    <t>1348 kWh</t>
  </si>
  <si>
    <t>19418 kWh</t>
  </si>
  <si>
    <t>735 kWh</t>
  </si>
  <si>
    <t>19658 kWh</t>
  </si>
  <si>
    <t>637 kWh</t>
  </si>
  <si>
    <t>19667 kWh</t>
  </si>
  <si>
    <t>851 kWh</t>
  </si>
  <si>
    <t>19537 kWh</t>
  </si>
  <si>
    <t>631 kWh</t>
  </si>
  <si>
    <t>19432 kWh</t>
  </si>
  <si>
    <t>733 kWh</t>
  </si>
  <si>
    <t>19437 kWh</t>
  </si>
  <si>
    <t>1296 kWh</t>
  </si>
  <si>
    <t>19542 kWh</t>
  </si>
  <si>
    <t>1947 kWh</t>
  </si>
  <si>
    <t>19457 kWh</t>
  </si>
  <si>
    <t>2778 kWh</t>
  </si>
  <si>
    <t>19531 kWh</t>
  </si>
  <si>
    <t>3643 kWh</t>
  </si>
  <si>
    <t>19109 kWh</t>
  </si>
  <si>
    <t>3129 kWh</t>
  </si>
  <si>
    <t>17676 kWh</t>
  </si>
  <si>
    <t>1690 kWh</t>
  </si>
  <si>
    <t>18399 kWh</t>
  </si>
  <si>
    <t>1588 kWh</t>
  </si>
  <si>
    <t>21473 kWh</t>
  </si>
  <si>
    <t>744 kWh</t>
  </si>
  <si>
    <t>21825 kWh</t>
  </si>
  <si>
    <t>507 kWh</t>
  </si>
  <si>
    <t>22200 kWh</t>
  </si>
  <si>
    <t>746 kWh</t>
  </si>
  <si>
    <t>22377 kWh</t>
  </si>
  <si>
    <t>636 kWh</t>
  </si>
  <si>
    <t>22037 kWh</t>
  </si>
  <si>
    <t>838 kWh</t>
  </si>
  <si>
    <t>22066 kWh</t>
  </si>
  <si>
    <t>1211 kWh</t>
  </si>
  <si>
    <t>21000 kWh</t>
  </si>
  <si>
    <t>2021 kWh</t>
  </si>
</sst>
</file>

<file path=xl/styles.xml><?xml version="1.0" encoding="utf-8"?>
<styleSheet xmlns="http://schemas.openxmlformats.org/spreadsheetml/2006/main">
  <numFmts count="12">
    <numFmt formatCode="GENERAL" numFmtId="164"/>
    <numFmt formatCode="YY/MM/DD\ HH:MM" numFmtId="165"/>
    <numFmt formatCode="0" numFmtId="166"/>
    <numFmt formatCode="0.0" numFmtId="167"/>
    <numFmt formatCode="0.00" numFmtId="168"/>
    <numFmt formatCode="YY/MM/DD" numFmtId="169"/>
    <numFmt formatCode="#,##0" numFmtId="170"/>
    <numFmt formatCode="0%" numFmtId="171"/>
    <numFmt formatCode="0.0000" numFmtId="172"/>
    <numFmt formatCode="YYYY/MM/DD" numFmtId="173"/>
    <numFmt formatCode="@" numFmtId="174"/>
    <numFmt formatCode="0.00%" numFmtId="175"/>
  </numFmts>
  <fonts count="1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2"/>
      <b val="true"/>
      <sz val="10"/>
    </font>
    <font>
      <name val="Arial"/>
      <family val="2"/>
      <i val="true"/>
      <sz val="10"/>
    </font>
    <font>
      <name val="Arial"/>
      <family val="2"/>
      <sz val="9"/>
    </font>
    <font>
      <name val="Arial"/>
      <family val="2"/>
      <i val="true"/>
      <color rgb="00FF0000"/>
      <sz val="10"/>
    </font>
    <font>
      <name val="Times New Roman"/>
      <family val="1"/>
      <sz val="10"/>
    </font>
    <font>
      <name val="Arial"/>
      <family val="2"/>
      <b val="true"/>
      <i val="true"/>
      <sz val="10"/>
    </font>
    <font>
      <name val="Arial"/>
      <family val="2"/>
      <sz val="13"/>
    </font>
    <font>
      <name val="Arial"/>
      <family val="2"/>
      <sz val="11"/>
    </font>
    <font>
      <name val="Arial"/>
      <family val="2"/>
      <sz val="12"/>
    </font>
    <font>
      <name val="Arial"/>
      <family val="2"/>
      <color rgb="000000FF"/>
      <sz val="10"/>
    </font>
  </fonts>
  <fills count="11">
    <fill>
      <patternFill patternType="none"/>
    </fill>
    <fill>
      <patternFill patternType="gray125"/>
    </fill>
    <fill>
      <patternFill patternType="solid">
        <fgColor rgb="00FFFF00"/>
        <bgColor rgb="00E6E64C"/>
      </patternFill>
    </fill>
    <fill>
      <patternFill patternType="solid">
        <fgColor rgb="0000FF00"/>
        <bgColor rgb="0033CCCC"/>
      </patternFill>
    </fill>
    <fill>
      <patternFill patternType="solid">
        <fgColor rgb="00E6E64C"/>
        <bgColor rgb="00FFFF00"/>
      </patternFill>
    </fill>
    <fill>
      <patternFill patternType="solid">
        <fgColor rgb="00E6E6E6"/>
        <bgColor rgb="00FFFFCC"/>
      </patternFill>
    </fill>
    <fill>
      <patternFill patternType="solid">
        <fgColor rgb="0099CCFF"/>
        <bgColor rgb="00C0C0C0"/>
      </patternFill>
    </fill>
    <fill>
      <patternFill patternType="solid">
        <fgColor rgb="00C0C0C0"/>
        <bgColor rgb="00CCCCCC"/>
      </patternFill>
    </fill>
    <fill>
      <patternFill patternType="solid">
        <fgColor rgb="00CCCCCC"/>
        <bgColor rgb="00C0C0C0"/>
      </patternFill>
    </fill>
    <fill>
      <patternFill patternType="solid">
        <fgColor rgb="00CCFFFF"/>
        <bgColor rgb="00CCFFFF"/>
      </patternFill>
    </fill>
    <fill>
      <patternFill patternType="solid">
        <fgColor rgb="00FF8080"/>
        <bgColor rgb="00FF99CC"/>
      </patternFill>
    </fill>
  </fills>
  <borders count="10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  <border diagonalDown="false" diagonalUp="false">
      <left style="hair"/>
      <right/>
      <top style="hair"/>
      <bottom/>
      <diagonal/>
    </border>
    <border diagonalDown="false" diagonalUp="false">
      <left/>
      <right/>
      <top style="hair"/>
      <bottom/>
      <diagonal/>
    </border>
    <border diagonalDown="false" diagonalUp="false">
      <left/>
      <right style="hair"/>
      <top style="hair"/>
      <bottom/>
      <diagonal/>
    </border>
    <border diagonalDown="false" diagonalUp="false">
      <left style="hair"/>
      <right/>
      <top/>
      <bottom/>
      <diagonal/>
    </border>
    <border diagonalDown="false" diagonalUp="false">
      <left/>
      <right style="hair"/>
      <top/>
      <bottom/>
      <diagonal/>
    </border>
    <border diagonalDown="false" diagonalUp="false">
      <left style="hair"/>
      <right/>
      <top/>
      <bottom style="hair"/>
      <diagonal/>
    </border>
    <border diagonalDown="false" diagonalUp="false">
      <left/>
      <right/>
      <top/>
      <bottom style="hair"/>
      <diagonal/>
    </border>
    <border diagonalDown="false" diagonalUp="false">
      <left/>
      <right style="hair"/>
      <top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10">
    <xf applyAlignment="false" applyBorder="false" applyFont="false" applyProtection="false" borderId="0" fillId="0" fontId="0" numFmtId="164" xfId="0"/>
    <xf applyAlignment="true" applyBorder="false" applyFont="false" applyProtection="false" borderId="0" fillId="0" fontId="0" numFmtId="165" xfId="0">
      <alignment horizontal="general" indent="0" shrinkToFit="false" textRotation="0" vertical="bottom" wrapText="true"/>
    </xf>
    <xf applyAlignment="true" applyBorder="false" applyFont="false" applyProtection="false" borderId="0" fillId="0" fontId="0" numFmtId="166" xfId="0">
      <alignment horizontal="general" indent="0" shrinkToFit="false" textRotation="0" vertical="bottom" wrapText="true"/>
    </xf>
    <xf applyAlignment="true" applyBorder="true" applyFont="false" applyProtection="false" borderId="0" fillId="0" fontId="0" numFmtId="167" xfId="0">
      <alignment horizontal="center" indent="0" shrinkToFit="false" textRotation="0" vertical="bottom" wrapText="true"/>
    </xf>
    <xf applyAlignment="true" applyBorder="false" applyFont="false" applyProtection="false" borderId="0" fillId="0" fontId="0" numFmtId="167" xfId="0">
      <alignment horizontal="general" indent="0" shrinkToFit="false" textRotation="0" vertical="bottom" wrapText="true"/>
    </xf>
    <xf applyAlignment="true" applyBorder="false" applyFont="false" applyProtection="false" borderId="0" fillId="0" fontId="0" numFmtId="164" xfId="0">
      <alignment horizontal="general" indent="0" shrinkToFit="false" textRotation="0" vertical="bottom" wrapText="true"/>
    </xf>
    <xf applyAlignment="true" applyBorder="true" applyFont="false" applyProtection="false" borderId="1" fillId="2" fontId="0" numFmtId="167" xfId="0">
      <alignment horizontal="center" indent="0" shrinkToFit="false" textRotation="0" vertical="bottom" wrapText="true"/>
    </xf>
    <xf applyAlignment="true" applyBorder="true" applyFont="false" applyProtection="false" borderId="1" fillId="2" fontId="0" numFmtId="167" xfId="0">
      <alignment horizontal="general" indent="0" shrinkToFit="false" textRotation="0" vertical="bottom" wrapText="true"/>
    </xf>
    <xf applyAlignment="true" applyBorder="true" applyFont="false" applyProtection="false" borderId="1" fillId="2" fontId="0" numFmtId="166" xfId="0">
      <alignment horizontal="center" indent="0" shrinkToFit="false" textRotation="0" vertical="bottom" wrapText="true"/>
    </xf>
    <xf applyAlignment="true" applyBorder="true" applyFont="false" applyProtection="false" borderId="1" fillId="2" fontId="0" numFmtId="168" xfId="0">
      <alignment horizontal="center" indent="0" shrinkToFit="false" textRotation="0" vertical="bottom" wrapText="true"/>
    </xf>
    <xf applyAlignment="true" applyBorder="false" applyFont="true" applyProtection="false" borderId="0" fillId="0" fontId="4" numFmtId="165" xfId="0">
      <alignment horizontal="general" indent="0" shrinkToFit="false" textRotation="0" vertical="bottom" wrapText="true"/>
    </xf>
    <xf applyAlignment="true" applyBorder="false" applyFont="true" applyProtection="false" borderId="0" fillId="0" fontId="4" numFmtId="166" xfId="0">
      <alignment horizontal="general" indent="0" shrinkToFit="false" textRotation="0" vertical="bottom" wrapText="true"/>
    </xf>
    <xf applyAlignment="false" applyBorder="false" applyFont="true" applyProtection="false" borderId="0" fillId="0" fontId="4" numFmtId="164" xfId="0"/>
    <xf applyAlignment="true" applyBorder="true" applyFont="true" applyProtection="false" borderId="0" fillId="0" fontId="4" numFmtId="167" xfId="0">
      <alignment horizontal="center" indent="0" shrinkToFit="false" textRotation="0" vertical="bottom" wrapText="true"/>
    </xf>
    <xf applyAlignment="true" applyBorder="false" applyFont="true" applyProtection="false" borderId="0" fillId="0" fontId="4" numFmtId="167" xfId="0">
      <alignment horizontal="general" indent="0" shrinkToFit="false" textRotation="0" vertical="bottom" wrapText="true"/>
    </xf>
    <xf applyAlignment="true" applyBorder="false" applyFont="true" applyProtection="false" borderId="0" fillId="0" fontId="4" numFmtId="164" xfId="0">
      <alignment horizontal="general" indent="0" shrinkToFit="false" textRotation="0" vertical="bottom" wrapText="true"/>
    </xf>
    <xf applyAlignment="true" applyBorder="true" applyFont="true" applyProtection="false" borderId="1" fillId="2" fontId="4" numFmtId="167" xfId="0">
      <alignment horizontal="center" indent="0" shrinkToFit="false" textRotation="0" vertical="bottom" wrapText="true"/>
    </xf>
    <xf applyAlignment="true" applyBorder="true" applyFont="true" applyProtection="false" borderId="1" fillId="2" fontId="4" numFmtId="167" xfId="0">
      <alignment horizontal="general" indent="0" shrinkToFit="false" textRotation="0" vertical="bottom" wrapText="true"/>
    </xf>
    <xf applyAlignment="true" applyBorder="true" applyFont="true" applyProtection="false" borderId="1" fillId="2" fontId="4" numFmtId="166" xfId="0">
      <alignment horizontal="center" indent="0" shrinkToFit="false" textRotation="0" vertical="bottom" wrapText="true"/>
    </xf>
    <xf applyAlignment="true" applyBorder="true" applyFont="true" applyProtection="false" borderId="1" fillId="2" fontId="4" numFmtId="168" xfId="0">
      <alignment horizontal="center" indent="0" shrinkToFit="false" textRotation="0" vertical="bottom" wrapText="true"/>
    </xf>
    <xf applyAlignment="false" applyBorder="false" applyFont="false" applyProtection="false" borderId="0" fillId="0" fontId="0" numFmtId="169" xfId="0"/>
    <xf applyAlignment="false" applyBorder="false" applyFont="false" applyProtection="false" borderId="0" fillId="0" fontId="0" numFmtId="167" xfId="0"/>
    <xf applyAlignment="true" applyBorder="false" applyFont="false" applyProtection="false" borderId="0" fillId="0" fontId="0" numFmtId="167" xfId="0">
      <alignment horizontal="center" indent="0" shrinkToFit="false" textRotation="0" vertical="bottom" wrapText="false"/>
    </xf>
    <xf applyAlignment="false" applyBorder="false" applyFont="false" applyProtection="false" borderId="0" fillId="0" fontId="0" numFmtId="167" xfId="0"/>
    <xf applyAlignment="false" applyBorder="false" applyFont="false" applyProtection="false" borderId="0" fillId="0" fontId="0" numFmtId="166" xfId="0"/>
    <xf applyAlignment="true" applyBorder="true" applyFont="true" applyProtection="false" borderId="1" fillId="2" fontId="5" numFmtId="167" xfId="0">
      <alignment horizontal="center" indent="0" shrinkToFit="false" textRotation="0" vertical="bottom" wrapText="true"/>
    </xf>
    <xf applyAlignment="false" applyBorder="true" applyFont="false" applyProtection="false" borderId="1" fillId="2" fontId="0" numFmtId="164" xfId="0"/>
    <xf applyAlignment="false" applyBorder="true" applyFont="false" applyProtection="false" borderId="1" fillId="2" fontId="0" numFmtId="168" xfId="0"/>
    <xf applyAlignment="false" applyBorder="false" applyFont="true" applyProtection="false" borderId="0" fillId="0" fontId="0" numFmtId="169" xfId="0"/>
    <xf applyAlignment="true" applyBorder="false" applyFont="true" applyProtection="false" borderId="0" fillId="0" fontId="0" numFmtId="166" xfId="0">
      <alignment horizontal="general" indent="0" shrinkToFit="false" textRotation="0" vertical="bottom" wrapText="true"/>
    </xf>
    <xf applyAlignment="true" applyBorder="true" applyFont="true" applyProtection="false" borderId="0" fillId="0" fontId="0" numFmtId="167" xfId="0">
      <alignment horizontal="center" indent="0" shrinkToFit="false" textRotation="0" vertical="bottom" wrapText="true"/>
    </xf>
    <xf applyAlignment="true" applyBorder="false" applyFont="true" applyProtection="false" borderId="0" fillId="0" fontId="0" numFmtId="167" xfId="0">
      <alignment horizontal="general" indent="0" shrinkToFit="false" textRotation="0" vertical="bottom" wrapText="true"/>
    </xf>
    <xf applyAlignment="true" applyBorder="false" applyFont="true" applyProtection="false" borderId="0" fillId="0" fontId="0" numFmtId="164" xfId="0">
      <alignment horizontal="general" indent="0" shrinkToFit="false" textRotation="0" vertical="bottom" wrapText="true"/>
    </xf>
    <xf applyAlignment="true" applyBorder="true" applyFont="true" applyProtection="false" borderId="1" fillId="2" fontId="0" numFmtId="167" xfId="0">
      <alignment horizontal="center" indent="0" shrinkToFit="false" textRotation="0" vertical="bottom" wrapText="true"/>
    </xf>
    <xf applyAlignment="true" applyBorder="true" applyFont="true" applyProtection="false" borderId="1" fillId="2" fontId="0" numFmtId="166" xfId="0">
      <alignment horizontal="center" indent="0" shrinkToFit="false" textRotation="0" vertical="bottom" wrapText="true"/>
    </xf>
    <xf applyAlignment="true" applyBorder="true" applyFont="true" applyProtection="false" borderId="1" fillId="2" fontId="0" numFmtId="168" xfId="0">
      <alignment horizontal="center" indent="0" shrinkToFit="false" textRotation="0" vertical="bottom" wrapText="true"/>
    </xf>
    <xf applyAlignment="false" applyBorder="false" applyFont="true" applyProtection="false" borderId="0" fillId="0" fontId="6" numFmtId="164" xfId="0"/>
    <xf applyAlignment="true" applyBorder="false" applyFont="true" applyProtection="false" borderId="0" fillId="0" fontId="0" numFmtId="165" xfId="0">
      <alignment horizontal="general" indent="0" shrinkToFit="false" textRotation="0" vertical="bottom" wrapText="true"/>
    </xf>
    <xf applyAlignment="true" applyBorder="false" applyFont="false" applyProtection="false" borderId="0" fillId="2" fontId="0" numFmtId="165" xfId="0">
      <alignment horizontal="general" indent="0" shrinkToFit="false" textRotation="0" vertical="bottom" wrapText="true"/>
    </xf>
    <xf applyAlignment="true" applyBorder="false" applyFont="false" applyProtection="false" borderId="0" fillId="0" fontId="0" numFmtId="164" xfId="0">
      <alignment horizontal="general" indent="0" shrinkToFit="false" textRotation="0" vertical="bottom" wrapText="true"/>
    </xf>
    <xf applyAlignment="true" applyBorder="false" applyFont="true" applyProtection="false" borderId="0" fillId="2" fontId="5" numFmtId="165" xfId="0">
      <alignment horizontal="general" indent="0" shrinkToFit="false" textRotation="0" vertical="bottom" wrapText="true"/>
    </xf>
    <xf applyAlignment="true" applyBorder="false" applyFont="true" applyProtection="false" borderId="0" fillId="0" fontId="5" numFmtId="166" xfId="0">
      <alignment horizontal="general" indent="0" shrinkToFit="false" textRotation="0" vertical="bottom" wrapText="true"/>
    </xf>
    <xf applyAlignment="true" applyBorder="true" applyFont="true" applyProtection="false" borderId="0" fillId="0" fontId="5" numFmtId="167" xfId="0">
      <alignment horizontal="center" indent="0" shrinkToFit="false" textRotation="0" vertical="bottom" wrapText="true"/>
    </xf>
    <xf applyAlignment="true" applyBorder="false" applyFont="true" applyProtection="false" borderId="0" fillId="0" fontId="5" numFmtId="167" xfId="0">
      <alignment horizontal="general" indent="0" shrinkToFit="false" textRotation="0" vertical="bottom" wrapText="true"/>
    </xf>
    <xf applyAlignment="true" applyBorder="false" applyFont="true" applyProtection="false" borderId="0" fillId="0" fontId="5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5" numFmtId="164" xfId="0">
      <alignment horizontal="general" indent="0" shrinkToFit="false" textRotation="0" vertical="bottom" wrapText="true"/>
    </xf>
    <xf applyAlignment="true" applyBorder="true" applyFont="true" applyProtection="false" borderId="1" fillId="2" fontId="5" numFmtId="166" xfId="0">
      <alignment horizontal="center" indent="0" shrinkToFit="false" textRotation="0" vertical="bottom" wrapText="true"/>
    </xf>
    <xf applyAlignment="true" applyBorder="true" applyFont="true" applyProtection="false" borderId="1" fillId="2" fontId="5" numFmtId="168" xfId="0">
      <alignment horizontal="center" indent="0" shrinkToFit="false" textRotation="0" vertical="bottom" wrapText="true"/>
    </xf>
    <xf applyAlignment="true" applyBorder="false" applyFont="true" applyProtection="false" borderId="0" fillId="0" fontId="0" numFmtId="164" xfId="0">
      <alignment horizontal="general" indent="0" shrinkToFit="false" textRotation="0" vertical="top" wrapText="true"/>
    </xf>
    <xf applyAlignment="true" applyBorder="false" applyFont="false" applyProtection="false" borderId="0" fillId="3" fontId="0" numFmtId="167" xfId="0">
      <alignment horizontal="general" indent="0" shrinkToFit="false" textRotation="0" vertical="bottom" wrapText="true"/>
    </xf>
    <xf applyAlignment="true" applyBorder="false" applyFont="false" applyProtection="false" borderId="0" fillId="0" fontId="0" numFmtId="167" xfId="0">
      <alignment horizontal="general" indent="0" shrinkToFit="false" textRotation="0" vertical="bottom" wrapText="false"/>
    </xf>
    <xf applyAlignment="true" applyBorder="true" applyFont="false" applyProtection="false" borderId="1" fillId="2" fontId="0" numFmtId="164" xfId="0">
      <alignment horizontal="general" indent="0" shrinkToFit="false" textRotation="0" vertical="bottom" wrapText="false"/>
    </xf>
    <xf applyAlignment="false" applyBorder="false" applyFont="false" applyProtection="false" borderId="0" fillId="0" fontId="0" numFmtId="165" xfId="0"/>
    <xf applyAlignment="true" applyBorder="false" applyFont="false" applyProtection="false" borderId="0" fillId="0" fontId="0" numFmtId="167" xfId="0">
      <alignment horizontal="center" indent="0" shrinkToFit="false" textRotation="0" vertical="bottom" wrapText="false"/>
    </xf>
    <xf applyAlignment="false" applyBorder="false" applyFont="true" applyProtection="false" borderId="0" fillId="0" fontId="0" numFmtId="166" xfId="0"/>
    <xf applyAlignment="true" applyBorder="false" applyFont="false" applyProtection="false" borderId="0" fillId="0" fontId="0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4" numFmtId="167" xfId="0">
      <alignment horizontal="center" indent="0" shrinkToFit="false" textRotation="0" vertical="bottom" wrapText="false"/>
    </xf>
    <xf applyAlignment="true" applyBorder="false" applyFont="true" applyProtection="false" borderId="0" fillId="0" fontId="4" numFmtId="164" xfId="0">
      <alignment horizontal="general" indent="0" shrinkToFit="false" textRotation="0" vertical="bottom" wrapText="true"/>
    </xf>
    <xf applyAlignment="false" applyBorder="false" applyFont="false" applyProtection="false" borderId="0" fillId="0" fontId="0" numFmtId="164" xfId="0"/>
    <xf applyAlignment="true" applyBorder="false" applyFont="true" applyProtection="false" borderId="0" fillId="0" fontId="4" numFmtId="170" xfId="0">
      <alignment horizontal="general" indent="0" shrinkToFit="false" textRotation="0" vertical="bottom" wrapText="true"/>
    </xf>
    <xf applyAlignment="false" applyBorder="false" applyFont="true" applyProtection="false" borderId="0" fillId="0" fontId="4" numFmtId="170" xfId="0"/>
    <xf applyAlignment="true" applyBorder="true" applyFont="true" applyProtection="false" borderId="0" fillId="0" fontId="4" numFmtId="170" xfId="0">
      <alignment horizontal="center" indent="0" shrinkToFit="false" textRotation="0" vertical="bottom" wrapText="true"/>
    </xf>
    <xf applyAlignment="true" applyBorder="false" applyFont="true" applyProtection="false" borderId="0" fillId="0" fontId="4" numFmtId="170" xfId="0">
      <alignment horizontal="center" indent="0" shrinkToFit="false" textRotation="0" vertical="bottom" wrapText="false"/>
    </xf>
    <xf applyAlignment="true" applyBorder="true" applyFont="true" applyProtection="false" borderId="1" fillId="2" fontId="4" numFmtId="170" xfId="0">
      <alignment horizontal="center" indent="0" shrinkToFit="false" textRotation="0" vertical="bottom" wrapText="true"/>
    </xf>
    <xf applyAlignment="true" applyBorder="true" applyFont="true" applyProtection="false" borderId="1" fillId="2" fontId="4" numFmtId="170" xfId="0">
      <alignment horizontal="general" indent="0" shrinkToFit="false" textRotation="0" vertical="bottom" wrapText="true"/>
    </xf>
    <xf applyAlignment="false" applyBorder="false" applyFont="false" applyProtection="false" borderId="0" fillId="0" fontId="0" numFmtId="171" xfId="0"/>
    <xf applyAlignment="false" applyBorder="false" applyFont="true" applyProtection="false" borderId="0" fillId="0" fontId="0" numFmtId="164" xfId="0"/>
    <xf applyAlignment="true" applyBorder="false" applyFont="true" applyProtection="false" borderId="0" fillId="0" fontId="4" numFmtId="171" xfId="0">
      <alignment horizontal="general" indent="0" shrinkToFit="false" textRotation="0" vertical="bottom" wrapText="true"/>
    </xf>
    <xf applyAlignment="false" applyBorder="false" applyFont="true" applyProtection="false" borderId="0" fillId="0" fontId="4" numFmtId="169" xfId="0"/>
    <xf applyAlignment="true" applyBorder="false" applyFont="true" applyProtection="false" borderId="0" fillId="0" fontId="0" numFmtId="171" xfId="0">
      <alignment horizontal="general" indent="0" shrinkToFit="false" textRotation="0" vertical="bottom" wrapText="true"/>
    </xf>
    <xf applyAlignment="false" applyBorder="false" applyFont="true" applyProtection="false" borderId="0" fillId="0" fontId="0" numFmtId="167" xfId="0"/>
    <xf applyAlignment="false" applyBorder="true" applyFont="true" applyProtection="false" borderId="2" fillId="4" fontId="0" numFmtId="167" xfId="0"/>
    <xf applyAlignment="true" applyBorder="true" applyFont="true" applyProtection="false" borderId="3" fillId="4" fontId="0" numFmtId="166" xfId="0">
      <alignment horizontal="general" indent="0" shrinkToFit="false" textRotation="0" vertical="bottom" wrapText="true"/>
    </xf>
    <xf applyAlignment="true" applyBorder="true" applyFont="true" applyProtection="false" borderId="0" fillId="4" fontId="7" numFmtId="166" xfId="0">
      <alignment horizontal="general" indent="0" shrinkToFit="false" textRotation="0" vertical="bottom" wrapText="true"/>
    </xf>
    <xf applyAlignment="false" applyBorder="false" applyFont="true" applyProtection="false" borderId="0" fillId="5" fontId="7" numFmtId="166" xfId="0"/>
    <xf applyAlignment="true" applyBorder="true" applyFont="true" applyProtection="false" borderId="3" fillId="4" fontId="0" numFmtId="171" xfId="0">
      <alignment horizontal="general" indent="0" shrinkToFit="false" textRotation="0" vertical="bottom" wrapText="true"/>
    </xf>
    <xf applyAlignment="true" applyBorder="true" applyFont="true" applyProtection="false" borderId="3" fillId="4" fontId="0" numFmtId="167" xfId="0">
      <alignment horizontal="general" indent="0" shrinkToFit="false" textRotation="0" vertical="bottom" wrapText="true"/>
    </xf>
    <xf applyAlignment="false" applyBorder="true" applyFont="true" applyProtection="false" borderId="3" fillId="4" fontId="0" numFmtId="166" xfId="0"/>
    <xf applyAlignment="false" applyBorder="true" applyFont="true" applyProtection="false" borderId="4" fillId="4" fontId="0" numFmtId="164" xfId="0"/>
    <xf applyAlignment="false" applyBorder="true" applyFont="true" applyProtection="false" borderId="5" fillId="4" fontId="0" numFmtId="167" xfId="0"/>
    <xf applyAlignment="true" applyBorder="false" applyFont="true" applyProtection="false" borderId="0" fillId="4" fontId="0" numFmtId="166" xfId="0">
      <alignment horizontal="general" indent="0" shrinkToFit="false" textRotation="0" vertical="bottom" wrapText="true"/>
    </xf>
    <xf applyAlignment="true" applyBorder="false" applyFont="true" applyProtection="false" borderId="0" fillId="4" fontId="0" numFmtId="171" xfId="0">
      <alignment horizontal="general" indent="0" shrinkToFit="false" textRotation="0" vertical="bottom" wrapText="true"/>
    </xf>
    <xf applyAlignment="true" applyBorder="false" applyFont="true" applyProtection="false" borderId="0" fillId="4" fontId="0" numFmtId="167" xfId="0">
      <alignment horizontal="general" indent="0" shrinkToFit="false" textRotation="0" vertical="bottom" wrapText="true"/>
    </xf>
    <xf applyAlignment="false" applyBorder="false" applyFont="true" applyProtection="false" borderId="0" fillId="4" fontId="0" numFmtId="166" xfId="0"/>
    <xf applyAlignment="false" applyBorder="true" applyFont="false" applyProtection="false" borderId="6" fillId="4" fontId="0" numFmtId="164" xfId="0"/>
    <xf applyAlignment="true" applyBorder="true" applyFont="true" applyProtection="false" borderId="6" fillId="4" fontId="8" numFmtId="164" xfId="0">
      <alignment horizontal="general" indent="0" shrinkToFit="false" textRotation="0" vertical="bottom" wrapText="true"/>
    </xf>
    <xf applyAlignment="false" applyBorder="true" applyFont="true" applyProtection="false" borderId="7" fillId="4" fontId="0" numFmtId="167" xfId="0"/>
    <xf applyAlignment="true" applyBorder="true" applyFont="true" applyProtection="false" borderId="8" fillId="4" fontId="0" numFmtId="166" xfId="0">
      <alignment horizontal="general" indent="0" shrinkToFit="false" textRotation="0" vertical="bottom" wrapText="true"/>
    </xf>
    <xf applyAlignment="true" applyBorder="true" applyFont="true" applyProtection="false" borderId="8" fillId="4" fontId="0" numFmtId="171" xfId="0">
      <alignment horizontal="general" indent="0" shrinkToFit="false" textRotation="0" vertical="bottom" wrapText="true"/>
    </xf>
    <xf applyAlignment="true" applyBorder="true" applyFont="true" applyProtection="false" borderId="8" fillId="4" fontId="0" numFmtId="167" xfId="0">
      <alignment horizontal="general" indent="0" shrinkToFit="false" textRotation="0" vertical="bottom" wrapText="true"/>
    </xf>
    <xf applyAlignment="false" applyBorder="true" applyFont="true" applyProtection="false" borderId="8" fillId="4" fontId="0" numFmtId="166" xfId="0"/>
    <xf applyAlignment="true" applyBorder="true" applyFont="true" applyProtection="false" borderId="9" fillId="4" fontId="0" numFmtId="164" xfId="0">
      <alignment horizontal="general" indent="0" shrinkToFit="false" textRotation="0" vertical="bottom" wrapText="true"/>
    </xf>
    <xf applyAlignment="false" applyBorder="true" applyFont="true" applyProtection="false" borderId="2" fillId="6" fontId="0" numFmtId="167" xfId="0"/>
    <xf applyAlignment="true" applyBorder="true" applyFont="true" applyProtection="false" borderId="3" fillId="5" fontId="0" numFmtId="166" xfId="0">
      <alignment horizontal="general" indent="0" shrinkToFit="false" textRotation="0" vertical="bottom" wrapText="true"/>
    </xf>
    <xf applyAlignment="true" applyBorder="true" applyFont="true" applyProtection="false" borderId="0" fillId="0" fontId="7" numFmtId="166" xfId="0">
      <alignment horizontal="general" indent="0" shrinkToFit="false" textRotation="0" vertical="bottom" wrapText="true"/>
    </xf>
    <xf applyAlignment="true" applyBorder="true" applyFont="true" applyProtection="false" borderId="3" fillId="5" fontId="0" numFmtId="171" xfId="0">
      <alignment horizontal="general" indent="0" shrinkToFit="false" textRotation="0" vertical="bottom" wrapText="true"/>
    </xf>
    <xf applyAlignment="true" applyBorder="true" applyFont="true" applyProtection="false" borderId="3" fillId="5" fontId="0" numFmtId="167" xfId="0">
      <alignment horizontal="general" indent="0" shrinkToFit="false" textRotation="0" vertical="bottom" wrapText="true"/>
    </xf>
    <xf applyAlignment="false" applyBorder="true" applyFont="true" applyProtection="false" borderId="3" fillId="5" fontId="0" numFmtId="166" xfId="0"/>
    <xf applyAlignment="true" applyBorder="true" applyFont="true" applyProtection="false" borderId="4" fillId="5" fontId="0" numFmtId="164" xfId="0">
      <alignment horizontal="general" indent="0" shrinkToFit="false" textRotation="0" vertical="bottom" wrapText="true"/>
    </xf>
    <xf applyAlignment="false" applyBorder="true" applyFont="true" applyProtection="false" borderId="5" fillId="6" fontId="0" numFmtId="167" xfId="0"/>
    <xf applyAlignment="true" applyBorder="false" applyFont="true" applyProtection="false" borderId="0" fillId="5" fontId="0" numFmtId="166" xfId="0">
      <alignment horizontal="general" indent="0" shrinkToFit="false" textRotation="0" vertical="bottom" wrapText="true"/>
    </xf>
    <xf applyAlignment="true" applyBorder="false" applyFont="true" applyProtection="false" borderId="0" fillId="5" fontId="0" numFmtId="171" xfId="0">
      <alignment horizontal="general" indent="0" shrinkToFit="false" textRotation="0" vertical="bottom" wrapText="true"/>
    </xf>
    <xf applyAlignment="true" applyBorder="false" applyFont="true" applyProtection="false" borderId="0" fillId="5" fontId="0" numFmtId="167" xfId="0">
      <alignment horizontal="general" indent="0" shrinkToFit="false" textRotation="0" vertical="bottom" wrapText="true"/>
    </xf>
    <xf applyAlignment="false" applyBorder="false" applyFont="true" applyProtection="false" borderId="0" fillId="5" fontId="0" numFmtId="166" xfId="0"/>
    <xf applyAlignment="false" applyBorder="true" applyFont="false" applyProtection="false" borderId="6" fillId="5" fontId="0" numFmtId="164" xfId="0"/>
    <xf applyAlignment="true" applyBorder="true" applyFont="true" applyProtection="false" borderId="6" fillId="5" fontId="0" numFmtId="164" xfId="0">
      <alignment horizontal="general" indent="0" shrinkToFit="false" textRotation="0" vertical="bottom" wrapText="true"/>
    </xf>
    <xf applyAlignment="false" applyBorder="false" applyFont="false" applyProtection="false" borderId="0" fillId="2" fontId="0" numFmtId="164" xfId="0"/>
    <xf applyAlignment="true" applyBorder="true" applyFont="true" applyProtection="false" borderId="0" fillId="5" fontId="0" numFmtId="166" xfId="0">
      <alignment horizontal="general" indent="0" shrinkToFit="false" textRotation="0" vertical="bottom" wrapText="true"/>
    </xf>
    <xf applyAlignment="true" applyBorder="true" applyFont="true" applyProtection="false" borderId="0" fillId="5" fontId="0" numFmtId="171" xfId="0">
      <alignment horizontal="general" indent="0" shrinkToFit="false" textRotation="0" vertical="bottom" wrapText="true"/>
    </xf>
    <xf applyAlignment="true" applyBorder="true" applyFont="true" applyProtection="false" borderId="0" fillId="5" fontId="0" numFmtId="167" xfId="0">
      <alignment horizontal="general" indent="0" shrinkToFit="false" textRotation="0" vertical="bottom" wrapText="true"/>
    </xf>
    <xf applyAlignment="false" applyBorder="true" applyFont="true" applyProtection="false" borderId="0" fillId="5" fontId="0" numFmtId="166" xfId="0"/>
    <xf applyAlignment="false" applyBorder="true" applyFont="true" applyProtection="false" borderId="7" fillId="6" fontId="0" numFmtId="167" xfId="0"/>
    <xf applyAlignment="true" applyBorder="true" applyFont="true" applyProtection="false" borderId="8" fillId="5" fontId="0" numFmtId="166" xfId="0">
      <alignment horizontal="general" indent="0" shrinkToFit="false" textRotation="0" vertical="bottom" wrapText="true"/>
    </xf>
    <xf applyAlignment="true" applyBorder="true" applyFont="true" applyProtection="false" borderId="8" fillId="5" fontId="0" numFmtId="171" xfId="0">
      <alignment horizontal="general" indent="0" shrinkToFit="false" textRotation="0" vertical="bottom" wrapText="true"/>
    </xf>
    <xf applyAlignment="true" applyBorder="true" applyFont="true" applyProtection="false" borderId="8" fillId="5" fontId="0" numFmtId="167" xfId="0">
      <alignment horizontal="general" indent="0" shrinkToFit="false" textRotation="0" vertical="bottom" wrapText="true"/>
    </xf>
    <xf applyAlignment="false" applyBorder="true" applyFont="true" applyProtection="false" borderId="8" fillId="5" fontId="0" numFmtId="166" xfId="0"/>
    <xf applyAlignment="false" applyBorder="true" applyFont="true" applyProtection="false" borderId="9" fillId="5" fontId="0" numFmtId="164" xfId="0"/>
    <xf applyAlignment="false" applyBorder="false" applyFont="true" applyProtection="false" borderId="0" fillId="5" fontId="0" numFmtId="171" xfId="0"/>
    <xf applyAlignment="false" applyBorder="false" applyFont="true" applyProtection="false" borderId="0" fillId="5" fontId="0" numFmtId="167" xfId="0"/>
    <xf applyAlignment="false" applyBorder="false" applyFont="false" applyProtection="false" borderId="0" fillId="0" fontId="0" numFmtId="164" xfId="0"/>
    <xf applyAlignment="true" applyBorder="false" applyFont="false" applyProtection="false" borderId="0" fillId="0" fontId="0" numFmtId="167" xfId="0">
      <alignment horizontal="general" indent="0" shrinkToFit="false" textRotation="0" vertical="bottom" wrapText="true"/>
    </xf>
    <xf applyAlignment="false" applyBorder="true" applyFont="true" applyProtection="false" borderId="5" fillId="0" fontId="0" numFmtId="167" xfId="0"/>
    <xf applyAlignment="false" applyBorder="false" applyFont="false" applyProtection="false" borderId="0" fillId="0" fontId="0" numFmtId="166" xfId="0"/>
    <xf applyAlignment="false" applyBorder="false" applyFont="true" applyProtection="false" borderId="0" fillId="0" fontId="7" numFmtId="166" xfId="0"/>
    <xf applyAlignment="false" applyBorder="false" applyFont="true" applyProtection="false" borderId="0" fillId="0" fontId="0" numFmtId="171" xfId="0"/>
    <xf applyAlignment="false" applyBorder="false" applyFont="true" applyProtection="false" borderId="0" fillId="0" fontId="0" numFmtId="166" xfId="0"/>
    <xf applyAlignment="false" applyBorder="true" applyFont="true" applyProtection="false" borderId="6" fillId="0" fontId="0" numFmtId="164" xfId="0"/>
    <xf applyAlignment="false" applyBorder="false" applyFont="true" applyProtection="false" borderId="0" fillId="0" fontId="0" numFmtId="164" xfId="0"/>
    <xf applyAlignment="false" applyBorder="false" applyFont="true" applyProtection="false" borderId="0" fillId="0" fontId="0" numFmtId="169" xfId="0"/>
    <xf applyAlignment="true" applyBorder="false" applyFont="true" applyProtection="false" borderId="0" fillId="0" fontId="0" numFmtId="167" xfId="0">
      <alignment horizontal="general" indent="0" shrinkToFit="false" textRotation="0" vertical="bottom" wrapText="true"/>
    </xf>
    <xf applyAlignment="false" applyBorder="false" applyFont="true" applyProtection="false" borderId="0" fillId="0" fontId="0" numFmtId="167" xfId="0"/>
    <xf applyAlignment="false" applyBorder="true" applyFont="false" applyProtection="false" borderId="5" fillId="0" fontId="0" numFmtId="167" xfId="0"/>
    <xf applyAlignment="true" applyBorder="false" applyFont="true" applyProtection="false" borderId="0" fillId="0" fontId="0" numFmtId="164" xfId="0">
      <alignment horizontal="general" indent="0" shrinkToFit="false" textRotation="0" vertical="top" wrapText="true"/>
    </xf>
    <xf applyAlignment="true" applyBorder="false" applyFont="true" applyProtection="false" borderId="0" fillId="0" fontId="0" numFmtId="167" xfId="0">
      <alignment horizontal="general" indent="0" shrinkToFit="false" textRotation="0" vertical="top" wrapText="true"/>
    </xf>
    <xf applyAlignment="true" applyBorder="true" applyFont="true" applyProtection="false" borderId="0" fillId="0" fontId="0" numFmtId="167" xfId="0">
      <alignment horizontal="general" indent="0" shrinkToFit="false" textRotation="0" vertical="top" wrapText="true"/>
    </xf>
    <xf applyAlignment="true" applyBorder="true" applyFont="true" applyProtection="false" borderId="0" fillId="0" fontId="0" numFmtId="166" xfId="0">
      <alignment horizontal="general" indent="0" shrinkToFit="false" textRotation="0" vertical="top" wrapText="true"/>
    </xf>
    <xf applyAlignment="true" applyBorder="false" applyFont="true" applyProtection="false" borderId="0" fillId="0" fontId="0" numFmtId="166" xfId="0">
      <alignment horizontal="general" indent="0" shrinkToFit="false" textRotation="0" vertical="top" wrapText="true"/>
    </xf>
    <xf applyAlignment="true" applyBorder="true" applyFont="true" applyProtection="false" borderId="0" fillId="0" fontId="0" numFmtId="164" xfId="0">
      <alignment horizontal="general" indent="0" shrinkToFit="false" textRotation="0" vertical="top" wrapText="true"/>
    </xf>
    <xf applyAlignment="true" applyBorder="false" applyFont="true" applyProtection="false" borderId="0" fillId="0" fontId="0" numFmtId="169" xfId="0">
      <alignment horizontal="general" indent="0" shrinkToFit="false" textRotation="0" vertical="top" wrapText="true"/>
    </xf>
    <xf applyAlignment="true" applyBorder="false" applyFont="true" applyProtection="false" borderId="0" fillId="0" fontId="0" numFmtId="166" xfId="0">
      <alignment horizontal="general" indent="0" shrinkToFit="false" textRotation="0" vertical="bottom" wrapText="true"/>
    </xf>
    <xf applyAlignment="true" applyBorder="false" applyFont="true" applyProtection="false" borderId="0" fillId="0" fontId="0" numFmtId="167" xfId="0">
      <alignment horizontal="right" indent="0" shrinkToFit="false" textRotation="0" vertical="bottom" wrapText="true"/>
    </xf>
    <xf applyAlignment="true" applyBorder="false" applyFont="true" applyProtection="false" borderId="0" fillId="0" fontId="0" numFmtId="169" xfId="0">
      <alignment horizontal="general" indent="0" shrinkToFit="false" textRotation="0" vertical="bottom" wrapText="true"/>
    </xf>
    <xf applyAlignment="true" applyBorder="false" applyFont="true" applyProtection="false" borderId="0" fillId="0" fontId="0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0" numFmtId="169" xfId="0">
      <alignment horizontal="general" indent="0" shrinkToFit="false" textRotation="0" vertical="bottom" wrapText="true"/>
    </xf>
    <xf applyAlignment="false" applyBorder="false" applyFont="true" applyProtection="false" borderId="0" fillId="0" fontId="9" numFmtId="167" xfId="0"/>
    <xf applyAlignment="false" applyBorder="false" applyFont="true" applyProtection="false" borderId="0" fillId="0" fontId="9" numFmtId="166" xfId="0"/>
    <xf applyAlignment="true" applyBorder="false" applyFont="true" applyProtection="false" borderId="0" fillId="0" fontId="9" numFmtId="166" xfId="0">
      <alignment horizontal="general" indent="0" shrinkToFit="false" textRotation="0" vertical="bottom" wrapText="true"/>
    </xf>
    <xf applyAlignment="false" applyBorder="false" applyFont="true" applyProtection="false" borderId="0" fillId="0" fontId="9" numFmtId="171" xfId="0"/>
    <xf applyAlignment="true" applyBorder="false" applyFont="true" applyProtection="false" borderId="0" fillId="0" fontId="9" numFmtId="167" xfId="0">
      <alignment horizontal="general" indent="0" shrinkToFit="false" textRotation="0" vertical="top" wrapText="true"/>
    </xf>
    <xf applyAlignment="true" applyBorder="false" applyFont="true" applyProtection="false" borderId="0" fillId="0" fontId="9" numFmtId="166" xfId="0">
      <alignment horizontal="general" indent="0" shrinkToFit="false" textRotation="0" vertical="top" wrapText="true"/>
    </xf>
    <xf applyAlignment="false" applyBorder="true" applyFont="false" applyProtection="false" borderId="0" fillId="0" fontId="0" numFmtId="166" xfId="0"/>
    <xf applyAlignment="true" applyBorder="false" applyFont="true" applyProtection="false" borderId="0" fillId="0" fontId="4" numFmtId="164" xfId="0">
      <alignment horizontal="general" indent="0" shrinkToFit="false" textRotation="0" vertical="top" wrapText="true"/>
    </xf>
    <xf applyAlignment="true" applyBorder="false" applyFont="true" applyProtection="false" borderId="0" fillId="0" fontId="4" numFmtId="167" xfId="0">
      <alignment horizontal="general" indent="0" shrinkToFit="false" textRotation="0" vertical="top" wrapText="true"/>
    </xf>
    <xf applyAlignment="true" applyBorder="true" applyFont="true" applyProtection="false" borderId="0" fillId="0" fontId="4" numFmtId="166" xfId="0">
      <alignment horizontal="general" indent="0" shrinkToFit="false" textRotation="0" vertical="top" wrapText="true"/>
    </xf>
    <xf applyAlignment="true" applyBorder="false" applyFont="true" applyProtection="false" borderId="0" fillId="0" fontId="4" numFmtId="166" xfId="0">
      <alignment horizontal="general" indent="0" shrinkToFit="false" textRotation="0" vertical="top" wrapText="true"/>
    </xf>
    <xf applyAlignment="true" applyBorder="false" applyFont="true" applyProtection="false" borderId="0" fillId="0" fontId="4" numFmtId="171" xfId="0">
      <alignment horizontal="general" indent="0" shrinkToFit="false" textRotation="0" vertical="top" wrapText="true"/>
    </xf>
    <xf applyAlignment="false" applyBorder="false" applyFont="true" applyProtection="false" borderId="0" fillId="7" fontId="4" numFmtId="164" xfId="0"/>
    <xf applyAlignment="true" applyBorder="false" applyFont="true" applyProtection="false" borderId="0" fillId="7" fontId="0" numFmtId="164" xfId="0">
      <alignment horizontal="general" indent="0" shrinkToFit="false" textRotation="0" vertical="bottom" wrapText="true"/>
    </xf>
    <xf applyAlignment="false" applyBorder="false" applyFont="true" applyProtection="false" borderId="0" fillId="7" fontId="0" numFmtId="167" xfId="0"/>
    <xf applyAlignment="true" applyBorder="true" applyFont="true" applyProtection="false" borderId="0" fillId="7" fontId="0" numFmtId="166" xfId="0">
      <alignment horizontal="general" indent="0" shrinkToFit="false" textRotation="0" vertical="bottom" wrapText="true"/>
    </xf>
    <xf applyAlignment="false" applyBorder="true" applyFont="false" applyProtection="false" borderId="0" fillId="7" fontId="0" numFmtId="166" xfId="0"/>
    <xf applyAlignment="false" applyBorder="false" applyFont="false" applyProtection="false" borderId="0" fillId="7" fontId="0" numFmtId="164" xfId="0"/>
    <xf applyAlignment="false" applyBorder="false" applyFont="false" applyProtection="false" borderId="0" fillId="7" fontId="0" numFmtId="166" xfId="0"/>
    <xf applyAlignment="false" applyBorder="true" applyFont="true" applyProtection="false" borderId="6" fillId="0" fontId="4" numFmtId="166" xfId="0"/>
    <xf applyAlignment="false" applyBorder="false" applyFont="true" applyProtection="false" borderId="0" fillId="7" fontId="4" numFmtId="166" xfId="0"/>
    <xf applyAlignment="false" applyBorder="false" applyFont="true" applyProtection="false" borderId="0" fillId="0" fontId="4" numFmtId="167" xfId="0"/>
    <xf applyAlignment="false" applyBorder="false" applyFont="true" applyProtection="false" borderId="0" fillId="7" fontId="0" numFmtId="164" xfId="0"/>
    <xf applyAlignment="false" applyBorder="false" applyFont="false" applyProtection="false" borderId="0" fillId="7" fontId="0" numFmtId="171" xfId="0"/>
    <xf applyAlignment="false" applyBorder="false" applyFont="true" applyProtection="false" borderId="0" fillId="7" fontId="4" numFmtId="167" xfId="0"/>
    <xf applyAlignment="false" applyBorder="true" applyFont="true" applyProtection="false" borderId="2" fillId="0" fontId="0" numFmtId="167" xfId="0"/>
    <xf applyAlignment="true" applyBorder="true" applyFont="true" applyProtection="false" borderId="0" fillId="0" fontId="0" numFmtId="166" xfId="0">
      <alignment horizontal="general" indent="0" shrinkToFit="false" textRotation="0" vertical="bottom" wrapText="true"/>
    </xf>
    <xf applyAlignment="false" applyBorder="true" applyFont="true" applyProtection="false" borderId="5" fillId="0" fontId="4" numFmtId="167" xfId="0"/>
    <xf applyAlignment="true" applyBorder="true" applyFont="true" applyProtection="false" borderId="0" fillId="0" fontId="4" numFmtId="166" xfId="0">
      <alignment horizontal="general" indent="0" shrinkToFit="false" textRotation="0" vertical="bottom" wrapText="true"/>
    </xf>
    <xf applyAlignment="false" applyBorder="false" applyFont="true" applyProtection="false" borderId="0" fillId="0" fontId="4" numFmtId="166" xfId="0"/>
    <xf applyAlignment="false" applyBorder="true" applyFont="true" applyProtection="false" borderId="9" fillId="0" fontId="4" numFmtId="164" xfId="0"/>
    <xf applyAlignment="false" applyBorder="false" applyFont="true" applyProtection="false" borderId="0" fillId="0" fontId="4" numFmtId="171" xfId="0"/>
    <xf applyAlignment="false" applyBorder="true" applyFont="true" applyProtection="false" borderId="7" fillId="0" fontId="0" numFmtId="167" xfId="0"/>
    <xf applyAlignment="false" applyBorder="true" applyFont="true" applyProtection="false" borderId="0" fillId="0" fontId="0" numFmtId="166" xfId="0"/>
    <xf applyAlignment="false" applyBorder="true" applyFont="true" applyProtection="false" borderId="0" fillId="0" fontId="4" numFmtId="166" xfId="0"/>
    <xf applyAlignment="false" applyBorder="false" applyFont="true" applyProtection="false" borderId="0" fillId="8" fontId="0" numFmtId="166" xfId="0"/>
    <xf applyAlignment="true" applyBorder="true" applyFont="true" applyProtection="false" borderId="0" fillId="8" fontId="0" numFmtId="166" xfId="0">
      <alignment horizontal="general" indent="0" shrinkToFit="false" textRotation="0" vertical="top" wrapText="true"/>
    </xf>
    <xf applyAlignment="false" applyBorder="false" applyFont="true" applyProtection="false" borderId="0" fillId="9" fontId="0" numFmtId="166" xfId="0"/>
    <xf applyAlignment="true" applyBorder="false" applyFont="true" applyProtection="false" borderId="0" fillId="9" fontId="0" numFmtId="166" xfId="0">
      <alignment horizontal="general" indent="0" shrinkToFit="false" textRotation="0" vertical="top" wrapText="true"/>
    </xf>
    <xf applyAlignment="false" applyBorder="true" applyFont="true" applyProtection="false" borderId="2" fillId="0" fontId="4" numFmtId="164" xfId="0"/>
    <xf applyAlignment="false" applyBorder="true" applyFont="true" applyProtection="false" borderId="3" fillId="0" fontId="4" numFmtId="164" xfId="0"/>
    <xf applyAlignment="false" applyBorder="true" applyFont="true" applyProtection="false" borderId="4" fillId="0" fontId="4" numFmtId="164" xfId="0"/>
    <xf applyAlignment="false" applyBorder="true" applyFont="true" applyProtection="false" borderId="5" fillId="0" fontId="4" numFmtId="164" xfId="0"/>
    <xf applyAlignment="false" applyBorder="true" applyFont="true" applyProtection="false" borderId="6" fillId="0" fontId="4" numFmtId="164" xfId="0"/>
    <xf applyAlignment="false" applyBorder="true" applyFont="true" applyProtection="false" borderId="5" fillId="9" fontId="4" numFmtId="167" xfId="0"/>
    <xf applyAlignment="false" applyBorder="true" applyFont="true" applyProtection="false" borderId="5" fillId="9" fontId="4" numFmtId="164" xfId="0"/>
    <xf applyAlignment="false" applyBorder="false" applyFont="true" applyProtection="false" borderId="0" fillId="0" fontId="0" numFmtId="171" xfId="0"/>
    <xf applyAlignment="false" applyBorder="true" applyFont="true" applyProtection="false" borderId="7" fillId="0" fontId="4" numFmtId="171" xfId="0"/>
    <xf applyAlignment="false" applyBorder="true" applyFont="true" applyProtection="false" borderId="7" fillId="0" fontId="4" numFmtId="164" xfId="0"/>
    <xf applyAlignment="false" applyBorder="true" applyFont="true" applyProtection="false" borderId="8" fillId="0" fontId="4" numFmtId="164" xfId="0"/>
    <xf applyAlignment="false" applyBorder="false" applyFont="true" applyProtection="false" borderId="0" fillId="8" fontId="0" numFmtId="164" xfId="0"/>
    <xf applyAlignment="false" applyBorder="false" applyFont="false" applyProtection="false" borderId="0" fillId="0" fontId="0" numFmtId="172" xfId="0"/>
    <xf applyAlignment="true" applyBorder="false" applyFont="true" applyProtection="false" borderId="0" fillId="0" fontId="0" numFmtId="172" xfId="0">
      <alignment horizontal="general" indent="0" shrinkToFit="false" textRotation="0" vertical="top" wrapText="true"/>
    </xf>
    <xf applyAlignment="false" applyBorder="false" applyFont="true" applyProtection="false" borderId="0" fillId="10" fontId="0" numFmtId="164" xfId="0"/>
    <xf applyAlignment="false" applyBorder="false" applyFont="true" applyProtection="false" borderId="0" fillId="10" fontId="5" numFmtId="164" xfId="0"/>
    <xf applyAlignment="true" applyBorder="false" applyFont="true" applyProtection="false" borderId="0" fillId="0" fontId="4" numFmtId="164" xfId="0">
      <alignment horizontal="center" indent="0" shrinkToFit="false" textRotation="0" vertical="bottom" wrapText="true"/>
    </xf>
    <xf applyAlignment="true" applyBorder="false" applyFont="false" applyProtection="false" borderId="0" fillId="0" fontId="0" numFmtId="173" xfId="0">
      <alignment horizontal="left" indent="0" shrinkToFit="false" textRotation="0" vertical="bottom" wrapText="false"/>
    </xf>
    <xf applyAlignment="true" applyBorder="false" applyFont="false" applyProtection="false" borderId="0" fillId="0" fontId="0" numFmtId="164" xfId="0">
      <alignment horizontal="right" indent="0" shrinkToFit="false" textRotation="0" vertical="bottom" wrapText="false"/>
    </xf>
    <xf applyAlignment="true" applyBorder="false" applyFont="true" applyProtection="false" borderId="0" fillId="0" fontId="13" numFmtId="173" xfId="0">
      <alignment horizontal="left" indent="0" shrinkToFit="false" textRotation="0" vertical="bottom" wrapText="true"/>
    </xf>
    <xf applyAlignment="true" applyBorder="false" applyFont="true" applyProtection="false" borderId="0" fillId="0" fontId="13" numFmtId="164" xfId="0">
      <alignment horizontal="center" indent="0" shrinkToFit="false" textRotation="0" vertical="bottom" wrapText="true"/>
    </xf>
    <xf applyAlignment="true" applyBorder="false" applyFont="true" applyProtection="false" borderId="0" fillId="0" fontId="13" numFmtId="164" xfId="0">
      <alignment horizontal="right" indent="0" shrinkToFit="false" textRotation="0" vertical="bottom" wrapText="true"/>
    </xf>
    <xf applyAlignment="true" applyBorder="false" applyFont="true" applyProtection="false" borderId="0" fillId="0" fontId="4" numFmtId="164" xfId="0">
      <alignment horizontal="right" indent="0" shrinkToFit="false" textRotation="0" vertical="bottom" wrapText="true"/>
    </xf>
    <xf applyAlignment="true" applyBorder="false" applyFont="true" applyProtection="false" borderId="0" fillId="0" fontId="0" numFmtId="173" xfId="0">
      <alignment horizontal="left" indent="0" shrinkToFit="false" textRotation="0" vertical="bottom" wrapText="true"/>
    </xf>
    <xf applyAlignment="true" applyBorder="false" applyFont="true" applyProtection="false" borderId="0" fillId="0" fontId="0" numFmtId="164" xfId="0">
      <alignment horizontal="right" indent="0" shrinkToFit="false" textRotation="0" vertical="bottom" wrapText="true"/>
    </xf>
    <xf applyAlignment="true" applyBorder="false" applyFont="true" applyProtection="false" borderId="0" fillId="0" fontId="0" numFmtId="174" xfId="0">
      <alignment horizontal="right" indent="0" shrinkToFit="false" textRotation="0" vertical="bottom" wrapText="true"/>
    </xf>
    <xf applyAlignment="true" applyBorder="false" applyFont="true" applyProtection="false" borderId="0" fillId="0" fontId="0" numFmtId="175" xfId="0">
      <alignment horizontal="right" indent="0" shrinkToFit="false" textRotation="0" vertical="bottom" wrapText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7E002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84D1"/>
      <rgbColor rgb="00CCCCCC"/>
      <rgbColor rgb="00000080"/>
      <rgbColor rgb="00FF00FF"/>
      <rgbColor rgb="00E6E64C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420E"/>
      <rgbColor rgb="00666699"/>
      <rgbColor rgb="00B3B3B3"/>
      <rgbColor rgb="00004586"/>
      <rgbColor rgb="00579D1C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layout/>
      <c:tx>
        <c:rich>
          <a:bodyPr/>
          <a:lstStyle/>
          <a:p>
            <a:pPr>
              <a:defRPr/>
            </a:pPr>
            <a:r>
              <a:rPr lang="sv-SE" sz="1300"/>
              <a:t>Månadsstatistik</a:t>
            </a:r>
          </a:p>
        </c:rich>
      </c:tx>
    </c:title>
    <c:plotArea>
      <c:layout/>
      <c:scatterChart>
        <c:scatterStyle val="lineMarker"/>
        <c:ser>
          <c:idx val="0"/>
          <c:order val="0"/>
          <c:tx>
            <c:strRef>
              <c:f>'diagr månader'!$I$1</c:f>
              <c:strCache>
                <c:ptCount val="1"/>
                <c:pt idx="0">
                  <c:v>VP timmar</c:v>
                </c:pt>
              </c:strCache>
            </c:strRef>
          </c:tx>
          <c:spPr>
            <a:solidFill>
              <a:srgbClr val="004586"/>
            </a:solidFill>
            <a:ln>
              <a:solidFill>
                <a:srgbClr val="004586"/>
              </a:solidFill>
            </a:ln>
          </c:spPr>
          <c:marker/>
          <c:xVal>
            <c:numRef>
              <c:f>'diagr månader'!$E$99:$E$121</c:f>
              <c:numCache>
                <c:formatCode>General</c:formatCode>
                <c:ptCount val="23"/>
                <c:pt idx="0">
                  <c:v>-2.8</c:v>
                </c:pt>
                <c:pt idx="1">
                  <c:v>1.4</c:v>
                </c:pt>
                <c:pt idx="2">
                  <c:v>8.1</c:v>
                </c:pt>
                <c:pt idx="3">
                  <c:v>11</c:v>
                </c:pt>
                <c:pt idx="4">
                  <c:v>15.1</c:v>
                </c:pt>
                <c:pt idx="5">
                  <c:v>17.7</c:v>
                </c:pt>
                <c:pt idx="6">
                  <c:v>17.2</c:v>
                </c:pt>
                <c:pt idx="7">
                  <c:v>14.1</c:v>
                </c:pt>
                <c:pt idx="8">
                  <c:v>10.2</c:v>
                </c:pt>
                <c:pt idx="9">
                  <c:v>6.6</c:v>
                </c:pt>
                <c:pt idx="10">
                  <c:v>4.3</c:v>
                </c:pt>
                <c:pt idx="11">
                  <c:v>0.6</c:v>
                </c:pt>
                <c:pt idx="12">
                  <c:v>-0.6</c:v>
                </c:pt>
                <c:pt idx="13">
                  <c:v>4.9</c:v>
                </c:pt>
                <c:pt idx="14">
                  <c:v>6.4</c:v>
                </c:pt>
                <c:pt idx="15">
                  <c:v>11.9</c:v>
                </c:pt>
                <c:pt idx="16">
                  <c:v>13.2</c:v>
                </c:pt>
                <c:pt idx="17">
                  <c:v>16.4</c:v>
                </c:pt>
                <c:pt idx="18">
                  <c:v>16.8</c:v>
                </c:pt>
                <c:pt idx="19">
                  <c:v>13.95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xVal>
          <c:yVal>
            <c:numRef>
              <c:f>'diagr månader'!$I$99:$I$121</c:f>
              <c:numCache>
                <c:formatCode>General</c:formatCode>
                <c:ptCount val="23"/>
                <c:pt idx="0">
                  <c:v>559</c:v>
                </c:pt>
                <c:pt idx="1">
                  <c:v>478</c:v>
                </c:pt>
                <c:pt idx="2">
                  <c:v>200</c:v>
                </c:pt>
                <c:pt idx="3">
                  <c:v>97</c:v>
                </c:pt>
                <c:pt idx="4">
                  <c:v>34</c:v>
                </c:pt>
                <c:pt idx="5">
                  <c:v>41</c:v>
                </c:pt>
                <c:pt idx="6">
                  <c:v>29</c:v>
                </c:pt>
                <c:pt idx="7">
                  <c:v>57</c:v>
                </c:pt>
                <c:pt idx="8">
                  <c:v>135</c:v>
                </c:pt>
                <c:pt idx="9">
                  <c:v>233</c:v>
                </c:pt>
                <c:pt idx="10">
                  <c:v>339</c:v>
                </c:pt>
                <c:pt idx="11">
                  <c:v>445</c:v>
                </c:pt>
                <c:pt idx="12">
                  <c:v>457</c:v>
                </c:pt>
                <c:pt idx="13">
                  <c:v>268</c:v>
                </c:pt>
                <c:pt idx="14">
                  <c:v>238</c:v>
                </c:pt>
                <c:pt idx="15">
                  <c:v>80</c:v>
                </c:pt>
                <c:pt idx="16">
                  <c:v>29</c:v>
                </c:pt>
                <c:pt idx="17">
                  <c:v>40</c:v>
                </c:pt>
                <c:pt idx="18">
                  <c:v>24</c:v>
                </c:pt>
                <c:pt idx="19">
                  <c:v>22.2565687789719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yVal>
        </c:ser>
        <c:ser>
          <c:idx val="1"/>
          <c:order val="1"/>
          <c:tx>
            <c:strRef>
              <c:f>'diagr månader'!$G$1</c:f>
              <c:strCache>
                <c:ptCount val="1"/>
                <c:pt idx="0">
                  <c:v>Värme+VV kWh</c:v>
                </c:pt>
              </c:strCache>
            </c:strRef>
          </c:tx>
          <c:spPr>
            <a:solidFill>
              <a:srgbClr val="ff420e"/>
            </a:solidFill>
            <a:ln>
              <a:solidFill>
                <a:srgbClr val="ff420e"/>
              </a:solidFill>
            </a:ln>
          </c:spPr>
          <c:marker/>
          <c:xVal>
            <c:numRef>
              <c:f>'diagr månader'!$E$99:$E$121</c:f>
              <c:numCache>
                <c:formatCode>General</c:formatCode>
                <c:ptCount val="23"/>
                <c:pt idx="0">
                  <c:v>-2.8</c:v>
                </c:pt>
                <c:pt idx="1">
                  <c:v>1.4</c:v>
                </c:pt>
                <c:pt idx="2">
                  <c:v>8.1</c:v>
                </c:pt>
                <c:pt idx="3">
                  <c:v>11</c:v>
                </c:pt>
                <c:pt idx="4">
                  <c:v>15.1</c:v>
                </c:pt>
                <c:pt idx="5">
                  <c:v>17.7</c:v>
                </c:pt>
                <c:pt idx="6">
                  <c:v>17.2</c:v>
                </c:pt>
                <c:pt idx="7">
                  <c:v>14.1</c:v>
                </c:pt>
                <c:pt idx="8">
                  <c:v>10.2</c:v>
                </c:pt>
                <c:pt idx="9">
                  <c:v>6.6</c:v>
                </c:pt>
                <c:pt idx="10">
                  <c:v>4.3</c:v>
                </c:pt>
                <c:pt idx="11">
                  <c:v>0.6</c:v>
                </c:pt>
                <c:pt idx="12">
                  <c:v>-0.6</c:v>
                </c:pt>
                <c:pt idx="13">
                  <c:v>4.9</c:v>
                </c:pt>
                <c:pt idx="14">
                  <c:v>6.4</c:v>
                </c:pt>
                <c:pt idx="15">
                  <c:v>11.9</c:v>
                </c:pt>
                <c:pt idx="16">
                  <c:v>13.2</c:v>
                </c:pt>
                <c:pt idx="17">
                  <c:v>16.4</c:v>
                </c:pt>
                <c:pt idx="18">
                  <c:v>16.8</c:v>
                </c:pt>
                <c:pt idx="19">
                  <c:v>13.95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xVal>
          <c:yVal>
            <c:numRef>
              <c:f>'diagr månader'!$G$99:$G$121</c:f>
              <c:numCache>
                <c:formatCode>General</c:formatCode>
                <c:ptCount val="23"/>
                <c:pt idx="0">
                  <c:v>1425</c:v>
                </c:pt>
                <c:pt idx="1">
                  <c:v>968</c:v>
                </c:pt>
                <c:pt idx="2">
                  <c:v>444</c:v>
                </c:pt>
                <c:pt idx="3">
                  <c:v>232</c:v>
                </c:pt>
                <c:pt idx="4">
                  <c:v>97</c:v>
                </c:pt>
                <c:pt idx="5">
                  <c:v>117</c:v>
                </c:pt>
                <c:pt idx="6">
                  <c:v>87</c:v>
                </c:pt>
                <c:pt idx="7">
                  <c:v>156</c:v>
                </c:pt>
                <c:pt idx="8">
                  <c:v>320</c:v>
                </c:pt>
                <c:pt idx="9">
                  <c:v>515</c:v>
                </c:pt>
                <c:pt idx="10">
                  <c:v>718</c:v>
                </c:pt>
                <c:pt idx="11">
                  <c:v>920</c:v>
                </c:pt>
                <c:pt idx="12">
                  <c:v>943</c:v>
                </c:pt>
                <c:pt idx="13">
                  <c:v>574</c:v>
                </c:pt>
                <c:pt idx="14">
                  <c:v>519</c:v>
                </c:pt>
                <c:pt idx="15">
                  <c:v>197</c:v>
                </c:pt>
                <c:pt idx="16">
                  <c:v>86</c:v>
                </c:pt>
                <c:pt idx="17">
                  <c:v>111</c:v>
                </c:pt>
                <c:pt idx="18">
                  <c:v>74</c:v>
                </c:pt>
                <c:pt idx="19">
                  <c:v>75.6723338485045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yVal>
        </c:ser>
        <c:ser>
          <c:idx val="2"/>
          <c:order val="2"/>
          <c:tx>
            <c:strRef>
              <c:f>'diagr månader'!$H$1</c:f>
              <c:strCache>
                <c:ptCount val="1"/>
                <c:pt idx="0">
                  <c:v>Hushållsel kWh</c:v>
                </c:pt>
              </c:strCache>
            </c:strRef>
          </c:tx>
          <c:spPr>
            <a:solidFill>
              <a:srgbClr val="579d1c"/>
            </a:solidFill>
            <a:ln>
              <a:solidFill>
                <a:srgbClr val="579d1c"/>
              </a:solidFill>
            </a:ln>
          </c:spPr>
          <c:marker/>
          <c:xVal>
            <c:numRef>
              <c:f>'diagr månader'!$E$99:$E$121</c:f>
              <c:numCache>
                <c:formatCode>General</c:formatCode>
                <c:ptCount val="23"/>
                <c:pt idx="0">
                  <c:v>-2.8</c:v>
                </c:pt>
                <c:pt idx="1">
                  <c:v>1.4</c:v>
                </c:pt>
                <c:pt idx="2">
                  <c:v>8.1</c:v>
                </c:pt>
                <c:pt idx="3">
                  <c:v>11</c:v>
                </c:pt>
                <c:pt idx="4">
                  <c:v>15.1</c:v>
                </c:pt>
                <c:pt idx="5">
                  <c:v>17.7</c:v>
                </c:pt>
                <c:pt idx="6">
                  <c:v>17.2</c:v>
                </c:pt>
                <c:pt idx="7">
                  <c:v>14.1</c:v>
                </c:pt>
                <c:pt idx="8">
                  <c:v>10.2</c:v>
                </c:pt>
                <c:pt idx="9">
                  <c:v>6.6</c:v>
                </c:pt>
                <c:pt idx="10">
                  <c:v>4.3</c:v>
                </c:pt>
                <c:pt idx="11">
                  <c:v>0.6</c:v>
                </c:pt>
                <c:pt idx="12">
                  <c:v>-0.6</c:v>
                </c:pt>
                <c:pt idx="13">
                  <c:v>4.9</c:v>
                </c:pt>
                <c:pt idx="14">
                  <c:v>6.4</c:v>
                </c:pt>
                <c:pt idx="15">
                  <c:v>11.9</c:v>
                </c:pt>
                <c:pt idx="16">
                  <c:v>13.2</c:v>
                </c:pt>
                <c:pt idx="17">
                  <c:v>16.4</c:v>
                </c:pt>
                <c:pt idx="18">
                  <c:v>16.8</c:v>
                </c:pt>
                <c:pt idx="19">
                  <c:v>13.95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xVal>
          <c:yVal>
            <c:numRef>
              <c:f>'diagr månader'!$H$99:$H$121</c:f>
              <c:numCache>
                <c:formatCode>General</c:formatCode>
                <c:ptCount val="23"/>
                <c:pt idx="0">
                  <c:v>410</c:v>
                </c:pt>
                <c:pt idx="1">
                  <c:v>507</c:v>
                </c:pt>
                <c:pt idx="2">
                  <c:v>413</c:v>
                </c:pt>
                <c:pt idx="3">
                  <c:v>356</c:v>
                </c:pt>
                <c:pt idx="4">
                  <c:v>376</c:v>
                </c:pt>
                <c:pt idx="5">
                  <c:v>601</c:v>
                </c:pt>
                <c:pt idx="6">
                  <c:v>431</c:v>
                </c:pt>
                <c:pt idx="7">
                  <c:v>393</c:v>
                </c:pt>
                <c:pt idx="8">
                  <c:v>563</c:v>
                </c:pt>
                <c:pt idx="9">
                  <c:v>542</c:v>
                </c:pt>
                <c:pt idx="10">
                  <c:v>1289</c:v>
                </c:pt>
                <c:pt idx="11">
                  <c:v>638</c:v>
                </c:pt>
                <c:pt idx="12">
                  <c:v>403</c:v>
                </c:pt>
                <c:pt idx="13">
                  <c:v>387</c:v>
                </c:pt>
                <c:pt idx="14">
                  <c:v>438</c:v>
                </c:pt>
                <c:pt idx="15">
                  <c:v>284</c:v>
                </c:pt>
                <c:pt idx="16">
                  <c:v>321</c:v>
                </c:pt>
                <c:pt idx="17">
                  <c:v>564</c:v>
                </c:pt>
                <c:pt idx="18">
                  <c:v>296</c:v>
                </c:pt>
                <c:pt idx="19">
                  <c:v>351.653786707756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yVal>
        </c:ser>
        <c:ser>
          <c:idx val="3"/>
          <c:order val="3"/>
          <c:tx>
            <c:strRef>
              <c:f>'diagr månader'!$K$1</c:f>
              <c:strCache>
                <c:ptCount val="1"/>
                <c:pt idx="0">
                  <c:v>VP tillförd medeleffekt kW</c:v>
                </c:pt>
              </c:strCache>
            </c:strRef>
          </c:tx>
          <c:spPr>
            <a:solidFill>
              <a:srgbClr val="7e0021"/>
            </a:solidFill>
            <a:ln>
              <a:solidFill>
                <a:srgbClr val="7e0021"/>
              </a:solidFill>
            </a:ln>
          </c:spPr>
          <c:marker/>
          <c:xVal>
            <c:numRef>
              <c:f>'diagr månader'!$E$99:$E$121</c:f>
              <c:numCache>
                <c:formatCode>General</c:formatCode>
                <c:ptCount val="23"/>
                <c:pt idx="0">
                  <c:v>-2.8</c:v>
                </c:pt>
                <c:pt idx="1">
                  <c:v>1.4</c:v>
                </c:pt>
                <c:pt idx="2">
                  <c:v>8.1</c:v>
                </c:pt>
                <c:pt idx="3">
                  <c:v>11</c:v>
                </c:pt>
                <c:pt idx="4">
                  <c:v>15.1</c:v>
                </c:pt>
                <c:pt idx="5">
                  <c:v>17.7</c:v>
                </c:pt>
                <c:pt idx="6">
                  <c:v>17.2</c:v>
                </c:pt>
                <c:pt idx="7">
                  <c:v>14.1</c:v>
                </c:pt>
                <c:pt idx="8">
                  <c:v>10.2</c:v>
                </c:pt>
                <c:pt idx="9">
                  <c:v>6.6</c:v>
                </c:pt>
                <c:pt idx="10">
                  <c:v>4.3</c:v>
                </c:pt>
                <c:pt idx="11">
                  <c:v>0.6</c:v>
                </c:pt>
                <c:pt idx="12">
                  <c:v>-0.6</c:v>
                </c:pt>
                <c:pt idx="13">
                  <c:v>4.9</c:v>
                </c:pt>
                <c:pt idx="14">
                  <c:v>6.4</c:v>
                </c:pt>
                <c:pt idx="15">
                  <c:v>11.9</c:v>
                </c:pt>
                <c:pt idx="16">
                  <c:v>13.2</c:v>
                </c:pt>
                <c:pt idx="17">
                  <c:v>16.4</c:v>
                </c:pt>
                <c:pt idx="18">
                  <c:v>16.8</c:v>
                </c:pt>
                <c:pt idx="19">
                  <c:v>13.95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xVal>
          <c:yVal>
            <c:numRef>
              <c:f>'diagr månader'!$K$99:$K$121</c:f>
              <c:numCache>
                <c:formatCode>General</c:formatCode>
                <c:ptCount val="23"/>
                <c:pt idx="0">
                  <c:v>2.54919499105546</c:v>
                </c:pt>
                <c:pt idx="1">
                  <c:v>2.02510460251046</c:v>
                </c:pt>
                <c:pt idx="2">
                  <c:v>2.22</c:v>
                </c:pt>
                <c:pt idx="3">
                  <c:v>2.39175257731959</c:v>
                </c:pt>
                <c:pt idx="4">
                  <c:v>2.85294117647059</c:v>
                </c:pt>
                <c:pt idx="5">
                  <c:v>2.85365853658537</c:v>
                </c:pt>
                <c:pt idx="6">
                  <c:v>3</c:v>
                </c:pt>
                <c:pt idx="7">
                  <c:v>2.73684210526316</c:v>
                </c:pt>
                <c:pt idx="8">
                  <c:v>2.37037037037037</c:v>
                </c:pt>
                <c:pt idx="9">
                  <c:v>2.21030042918455</c:v>
                </c:pt>
                <c:pt idx="10">
                  <c:v>2.11799410029499</c:v>
                </c:pt>
                <c:pt idx="11">
                  <c:v>2.06741573033708</c:v>
                </c:pt>
                <c:pt idx="12">
                  <c:v>2.06345733041575</c:v>
                </c:pt>
                <c:pt idx="13">
                  <c:v>2.14179104477612</c:v>
                </c:pt>
                <c:pt idx="14">
                  <c:v>2.18067226890756</c:v>
                </c:pt>
                <c:pt idx="15">
                  <c:v>2.4625</c:v>
                </c:pt>
                <c:pt idx="16">
                  <c:v>2.96551724137931</c:v>
                </c:pt>
                <c:pt idx="17">
                  <c:v>2.775</c:v>
                </c:pt>
                <c:pt idx="18">
                  <c:v>3.08333333333333</c:v>
                </c:pt>
                <c:pt idx="19">
                  <c:v>3.4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</c:numCache>
            </c:numRef>
          </c:yVal>
        </c:ser>
        <c:axId val="45643497"/>
        <c:axId val="24451556"/>
      </c:scatterChart>
      <c:valAx>
        <c:axId val="45643497"/>
        <c:scaling>
          <c:orientation val="minMax"/>
        </c:scaling>
        <c:title>
          <c:layout/>
          <c:tx>
            <c:rich>
              <a:bodyPr/>
              <a:lstStyle/>
              <a:p>
                <a:pPr>
                  <a:defRPr/>
                </a:pPr>
                <a:r>
                  <a:rPr lang="sv-SE" sz="900"/>
                  <a:t>månadsmedeltemperatur</a:t>
                </a:r>
              </a:p>
            </c:rich>
          </c:tx>
        </c:title>
        <c:axPos val="b"/>
        <c:majorTickMark val="out"/>
        <c:minorTickMark val="none"/>
        <c:tickLblPos val="nextTo"/>
        <c:crossAx val="24451556"/>
        <c:crossesAt val="0"/>
        <c:spPr>
          <a:ln>
            <a:solidFill>
              <a:srgbClr val="b3b3b3"/>
            </a:solidFill>
          </a:ln>
        </c:spPr>
      </c:valAx>
      <c:valAx>
        <c:axId val="24451556"/>
        <c:scaling>
          <c:orientation val="minMax"/>
          <c:max val="4"/>
        </c:scaling>
        <c:title>
          <c:layout/>
          <c:tx>
            <c:rich>
              <a:bodyPr/>
              <a:lstStyle/>
              <a:p>
                <a:pPr>
                  <a:defRPr/>
                </a:pPr>
                <a:r>
                  <a:rPr lang="sv-SE" sz="900"/>
                  <a:t>tillförd effekt kW</a:t>
                </a:r>
              </a:p>
            </c:rich>
          </c:tx>
        </c:title>
        <c:axPos val="l"/>
        <c:majorTickMark val="out"/>
        <c:minorTickMark val="none"/>
        <c:tickLblPos val="nextTo"/>
        <c:crossAx val="45643497"/>
        <c:crosses val="max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'diagr månader'!$E$1:$E$25</c:f>
              <c:strCache>
                <c:ptCount val="1"/>
                <c:pt idx="0">
                  <c:v>Medel-temp nordkoster</c:v>
                </c:pt>
              </c:strCache>
            </c:strRef>
          </c:tx>
          <c:spPr>
            <a:solidFill>
              <a:srgbClr val="004586"/>
            </a:solidFill>
          </c:spPr>
          <c:marker/>
          <c:val>
            <c:numRef>
              <c:f>'diagr månader'!$E$26:$E$109</c:f>
              <c:numCache>
                <c:formatCode>General</c:formatCode>
                <c:ptCount val="84"/>
                <c:pt idx="0">
                  <c:v>3.6</c:v>
                </c:pt>
                <c:pt idx="1">
                  <c:v>0.2</c:v>
                </c:pt>
                <c:pt idx="2">
                  <c:v>0</c:v>
                </c:pt>
                <c:pt idx="3">
                  <c:v>6.4</c:v>
                </c:pt>
                <c:pt idx="4">
                  <c:v>9.8</c:v>
                </c:pt>
                <c:pt idx="5">
                  <c:v>13.9</c:v>
                </c:pt>
                <c:pt idx="6">
                  <c:v>18.1</c:v>
                </c:pt>
                <c:pt idx="7">
                  <c:v>16.2</c:v>
                </c:pt>
                <c:pt idx="8">
                  <c:v>14.3</c:v>
                </c:pt>
                <c:pt idx="9">
                  <c:v>10</c:v>
                </c:pt>
                <c:pt idx="10">
                  <c:v>6.8</c:v>
                </c:pt>
                <c:pt idx="11">
                  <c:v>2.2</c:v>
                </c:pt>
                <c:pt idx="12">
                  <c:v>-0.6</c:v>
                </c:pt>
                <c:pt idx="13">
                  <c:v>-1.8</c:v>
                </c:pt>
                <c:pt idx="14">
                  <c:v>-2.2</c:v>
                </c:pt>
                <c:pt idx="15">
                  <c:v>4.9</c:v>
                </c:pt>
                <c:pt idx="16">
                  <c:v>11.7</c:v>
                </c:pt>
                <c:pt idx="17">
                  <c:v>14.6</c:v>
                </c:pt>
                <c:pt idx="18">
                  <c:v>19.6</c:v>
                </c:pt>
                <c:pt idx="19">
                  <c:v>18.3</c:v>
                </c:pt>
                <c:pt idx="20">
                  <c:v>16.2</c:v>
                </c:pt>
                <c:pt idx="21">
                  <c:v>11</c:v>
                </c:pt>
                <c:pt idx="22">
                  <c:v>8</c:v>
                </c:pt>
                <c:pt idx="23">
                  <c:v>6.9</c:v>
                </c:pt>
                <c:pt idx="24">
                  <c:v>3.4</c:v>
                </c:pt>
                <c:pt idx="25">
                  <c:v>-0.7</c:v>
                </c:pt>
                <c:pt idx="26">
                  <c:v>4.7</c:v>
                </c:pt>
                <c:pt idx="27">
                  <c:v>7.5</c:v>
                </c:pt>
                <c:pt idx="28">
                  <c:v>10.4</c:v>
                </c:pt>
                <c:pt idx="29">
                  <c:v>16.3</c:v>
                </c:pt>
                <c:pt idx="30">
                  <c:v>15.9</c:v>
                </c:pt>
                <c:pt idx="31">
                  <c:v>17.1</c:v>
                </c:pt>
                <c:pt idx="32">
                  <c:v>12.9</c:v>
                </c:pt>
                <c:pt idx="33">
                  <c:v>9.3</c:v>
                </c:pt>
                <c:pt idx="34">
                  <c:v>4.8</c:v>
                </c:pt>
                <c:pt idx="35">
                  <c:v>2.5</c:v>
                </c:pt>
                <c:pt idx="36">
                  <c:v>3.1</c:v>
                </c:pt>
                <c:pt idx="37">
                  <c:v>3.7</c:v>
                </c:pt>
                <c:pt idx="38">
                  <c:v>2.3</c:v>
                </c:pt>
                <c:pt idx="39">
                  <c:v>6.9</c:v>
                </c:pt>
                <c:pt idx="40">
                  <c:v>11.9</c:v>
                </c:pt>
                <c:pt idx="41">
                  <c:v>15.3</c:v>
                </c:pt>
                <c:pt idx="42">
                  <c:v>18.1</c:v>
                </c:pt>
                <c:pt idx="43">
                  <c:v>16.5</c:v>
                </c:pt>
                <c:pt idx="44">
                  <c:v>12.4</c:v>
                </c:pt>
                <c:pt idx="45">
                  <c:v>9.9</c:v>
                </c:pt>
                <c:pt idx="46">
                  <c:v>5.6</c:v>
                </c:pt>
                <c:pt idx="47">
                  <c:v>1.7</c:v>
                </c:pt>
                <c:pt idx="48">
                  <c:v>0.6</c:v>
                </c:pt>
                <c:pt idx="49">
                  <c:v>-2.2</c:v>
                </c:pt>
                <c:pt idx="50">
                  <c:v>2.1</c:v>
                </c:pt>
                <c:pt idx="51">
                  <c:v>8.1</c:v>
                </c:pt>
                <c:pt idx="52">
                  <c:v>11.6</c:v>
                </c:pt>
                <c:pt idx="53">
                  <c:v>15.1</c:v>
                </c:pt>
                <c:pt idx="54">
                  <c:v>17.2</c:v>
                </c:pt>
                <c:pt idx="55">
                  <c:v>16.8</c:v>
                </c:pt>
                <c:pt idx="56">
                  <c:v>14.5</c:v>
                </c:pt>
                <c:pt idx="57">
                  <c:v>6.9</c:v>
                </c:pt>
                <c:pt idx="58">
                  <c:v>5.7</c:v>
                </c:pt>
                <c:pt idx="59">
                  <c:v>-1.5</c:v>
                </c:pt>
                <c:pt idx="60">
                  <c:v>-6</c:v>
                </c:pt>
                <c:pt idx="61">
                  <c:v>-5.5</c:v>
                </c:pt>
                <c:pt idx="62">
                  <c:v>1.1</c:v>
                </c:pt>
                <c:pt idx="63">
                  <c:v>6.1</c:v>
                </c:pt>
                <c:pt idx="64">
                  <c:v>10.3</c:v>
                </c:pt>
                <c:pt idx="65">
                  <c:v>14.3</c:v>
                </c:pt>
                <c:pt idx="66">
                  <c:v>17.5</c:v>
                </c:pt>
                <c:pt idx="67">
                  <c:v>16.5</c:v>
                </c:pt>
                <c:pt idx="68">
                  <c:v>12.4</c:v>
                </c:pt>
                <c:pt idx="69">
                  <c:v>7.9</c:v>
                </c:pt>
                <c:pt idx="70">
                  <c:v>0.7</c:v>
                </c:pt>
                <c:pt idx="71">
                  <c:v>-6</c:v>
                </c:pt>
                <c:pt idx="72">
                  <c:v>-0.7</c:v>
                </c:pt>
                <c:pt idx="73">
                  <c:v>-2.8</c:v>
                </c:pt>
                <c:pt idx="74">
                  <c:v>1.4</c:v>
                </c:pt>
                <c:pt idx="75">
                  <c:v>8.1</c:v>
                </c:pt>
                <c:pt idx="76">
                  <c:v>11</c:v>
                </c:pt>
                <c:pt idx="77">
                  <c:v>15.1</c:v>
                </c:pt>
                <c:pt idx="78">
                  <c:v>17.7</c:v>
                </c:pt>
                <c:pt idx="79">
                  <c:v>17.2</c:v>
                </c:pt>
                <c:pt idx="80">
                  <c:v>14.1</c:v>
                </c:pt>
                <c:pt idx="81">
                  <c:v>10.2</c:v>
                </c:pt>
                <c:pt idx="82">
                  <c:v>6.6</c:v>
                </c:pt>
                <c:pt idx="83">
                  <c:v>4.3</c:v>
                </c:pt>
              </c:numCache>
            </c:numRef>
          </c:val>
        </c:ser>
        <c:ser>
          <c:idx val="1"/>
          <c:order val="1"/>
          <c:tx>
            <c:strRef>
              <c:f>'diagr månader'!$F$1:$F$25</c:f>
              <c:strCache>
                <c:ptCount val="1"/>
                <c:pt idx="0">
                  <c:v>Total kWh </c:v>
                </c:pt>
              </c:strCache>
            </c:strRef>
          </c:tx>
          <c:spPr>
            <a:solidFill>
              <a:srgbClr val="ff420e"/>
            </a:solidFill>
          </c:spPr>
          <c:marker/>
          <c:val>
            <c:numRef>
              <c:f>'diagr månader'!$F$26:$F$109</c:f>
              <c:numCache>
                <c:formatCode>General</c:formatCode>
                <c:ptCount val="84"/>
                <c:pt idx="0">
                  <c:v>NaN</c:v>
                </c:pt>
                <c:pt idx="1">
                  <c:v>NaN</c:v>
                </c:pt>
                <c:pt idx="2">
                  <c:v>NaN</c:v>
                </c:pt>
                <c:pt idx="3">
                  <c:v>NaN</c:v>
                </c:pt>
                <c:pt idx="4">
                  <c:v>NaN</c:v>
                </c:pt>
                <c:pt idx="5">
                  <c:v>NaN</c:v>
                </c:pt>
                <c:pt idx="6">
                  <c:v>NaN</c:v>
                </c:pt>
                <c:pt idx="7">
                  <c:v>NaN</c:v>
                </c:pt>
                <c:pt idx="8">
                  <c:v>NaN</c:v>
                </c:pt>
                <c:pt idx="9">
                  <c:v>NaN</c:v>
                </c:pt>
                <c:pt idx="10">
                  <c:v>NaN</c:v>
                </c:pt>
                <c:pt idx="11">
                  <c:v>NaN</c:v>
                </c:pt>
                <c:pt idx="12">
                  <c:v>2173</c:v>
                </c:pt>
                <c:pt idx="13">
                  <c:v>2342</c:v>
                </c:pt>
                <c:pt idx="14">
                  <c:v>2592</c:v>
                </c:pt>
                <c:pt idx="15">
                  <c:v>1983</c:v>
                </c:pt>
                <c:pt idx="16">
                  <c:v>558</c:v>
                </c:pt>
                <c:pt idx="17">
                  <c:v>540</c:v>
                </c:pt>
                <c:pt idx="18">
                  <c:v>713</c:v>
                </c:pt>
                <c:pt idx="19">
                  <c:v>752</c:v>
                </c:pt>
                <c:pt idx="20">
                  <c:v>944</c:v>
                </c:pt>
                <c:pt idx="21">
                  <c:v>1423</c:v>
                </c:pt>
                <c:pt idx="22">
                  <c:v>2251</c:v>
                </c:pt>
                <c:pt idx="23">
                  <c:v>2995</c:v>
                </c:pt>
                <c:pt idx="24">
                  <c:v>4223</c:v>
                </c:pt>
                <c:pt idx="25">
                  <c:v>4279</c:v>
                </c:pt>
                <c:pt idx="26">
                  <c:v>4430</c:v>
                </c:pt>
                <c:pt idx="27">
                  <c:v>3077</c:v>
                </c:pt>
                <c:pt idx="28">
                  <c:v>1439</c:v>
                </c:pt>
                <c:pt idx="29">
                  <c:v>1392</c:v>
                </c:pt>
                <c:pt idx="30">
                  <c:v>1260</c:v>
                </c:pt>
                <c:pt idx="31">
                  <c:v>1020</c:v>
                </c:pt>
                <c:pt idx="32">
                  <c:v>1889</c:v>
                </c:pt>
                <c:pt idx="33">
                  <c:v>3241</c:v>
                </c:pt>
                <c:pt idx="34">
                  <c:v>4420</c:v>
                </c:pt>
                <c:pt idx="35">
                  <c:v>5534</c:v>
                </c:pt>
                <c:pt idx="36">
                  <c:v>5750</c:v>
                </c:pt>
                <c:pt idx="37">
                  <c:v>5234</c:v>
                </c:pt>
                <c:pt idx="38">
                  <c:v>5133</c:v>
                </c:pt>
                <c:pt idx="39">
                  <c:v>3578</c:v>
                </c:pt>
                <c:pt idx="40">
                  <c:v>1927</c:v>
                </c:pt>
                <c:pt idx="41">
                  <c:v>1859</c:v>
                </c:pt>
                <c:pt idx="42">
                  <c:v>1755</c:v>
                </c:pt>
                <c:pt idx="43">
                  <c:v>1755</c:v>
                </c:pt>
                <c:pt idx="44">
                  <c:v>1698</c:v>
                </c:pt>
                <c:pt idx="45">
                  <c:v>3143</c:v>
                </c:pt>
                <c:pt idx="46">
                  <c:v>3509</c:v>
                </c:pt>
                <c:pt idx="47">
                  <c:v>3852</c:v>
                </c:pt>
                <c:pt idx="48">
                  <c:v>2210</c:v>
                </c:pt>
                <c:pt idx="49">
                  <c:v>2356</c:v>
                </c:pt>
                <c:pt idx="50">
                  <c:v>2021</c:v>
                </c:pt>
                <c:pt idx="51">
                  <c:v>1211</c:v>
                </c:pt>
                <c:pt idx="52">
                  <c:v>838</c:v>
                </c:pt>
                <c:pt idx="53">
                  <c:v>636</c:v>
                </c:pt>
                <c:pt idx="54">
                  <c:v>746</c:v>
                </c:pt>
                <c:pt idx="55">
                  <c:v>507</c:v>
                </c:pt>
                <c:pt idx="56">
                  <c:v>744</c:v>
                </c:pt>
                <c:pt idx="57">
                  <c:v>1588</c:v>
                </c:pt>
                <c:pt idx="58">
                  <c:v>1690</c:v>
                </c:pt>
                <c:pt idx="59">
                  <c:v>3129</c:v>
                </c:pt>
                <c:pt idx="60">
                  <c:v>3643</c:v>
                </c:pt>
                <c:pt idx="61">
                  <c:v>2778</c:v>
                </c:pt>
                <c:pt idx="62">
                  <c:v>1947</c:v>
                </c:pt>
                <c:pt idx="63">
                  <c:v>1296</c:v>
                </c:pt>
                <c:pt idx="64">
                  <c:v>733</c:v>
                </c:pt>
                <c:pt idx="65">
                  <c:v>631</c:v>
                </c:pt>
                <c:pt idx="66">
                  <c:v>851</c:v>
                </c:pt>
                <c:pt idx="67">
                  <c:v>637</c:v>
                </c:pt>
                <c:pt idx="68">
                  <c:v>735</c:v>
                </c:pt>
                <c:pt idx="69">
                  <c:v>1348</c:v>
                </c:pt>
                <c:pt idx="70">
                  <c:v>1807</c:v>
                </c:pt>
                <c:pt idx="71">
                  <c:v>2664</c:v>
                </c:pt>
                <c:pt idx="72">
                  <c:v>1954</c:v>
                </c:pt>
                <c:pt idx="73">
                  <c:v>1835</c:v>
                </c:pt>
                <c:pt idx="74">
                  <c:v>1475</c:v>
                </c:pt>
                <c:pt idx="75">
                  <c:v>857</c:v>
                </c:pt>
                <c:pt idx="76">
                  <c:v>588</c:v>
                </c:pt>
                <c:pt idx="77">
                  <c:v>473</c:v>
                </c:pt>
                <c:pt idx="78">
                  <c:v>718</c:v>
                </c:pt>
                <c:pt idx="79">
                  <c:v>518</c:v>
                </c:pt>
                <c:pt idx="80">
                  <c:v>549</c:v>
                </c:pt>
                <c:pt idx="81">
                  <c:v>883</c:v>
                </c:pt>
                <c:pt idx="82">
                  <c:v>1057</c:v>
                </c:pt>
                <c:pt idx="83">
                  <c:v>2007</c:v>
                </c:pt>
              </c:numCache>
            </c:numRef>
          </c:val>
        </c:ser>
        <c:marker val="1"/>
        <c:axId val="89147412"/>
        <c:axId val="63716447"/>
      </c:lineChart>
      <c:catAx>
        <c:axId val="89147412"/>
        <c:scaling>
          <c:orientation val="minMax"/>
        </c:scaling>
        <c:axPos val="b"/>
        <c:majorTickMark val="out"/>
        <c:minorTickMark val="none"/>
        <c:tickLblPos val="nextTo"/>
        <c:crossAx val="63716447"/>
        <c:crossesAt val="0"/>
        <c:lblAlgn val="ctr"/>
        <c:auto val="1"/>
        <c:lblOffset val="100"/>
        <c:spPr>
          <a:ln>
            <a:solidFill>
              <a:srgbClr val="b3b3b3"/>
            </a:solidFill>
          </a:ln>
        </c:spPr>
      </c:catAx>
      <c:valAx>
        <c:axId val="63716447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89147412"/>
        <c:crossesAt val="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'diagr månader'!$E$1</c:f>
              <c:strCache>
                <c:ptCount val="1"/>
                <c:pt idx="0">
                  <c:v>Medel-temp nordkoster</c:v>
                </c:pt>
              </c:strCache>
            </c:strRef>
          </c:tx>
          <c:spPr>
            <a:solidFill>
              <a:srgbClr val="004586"/>
            </a:solidFill>
          </c:spPr>
          <c:marker/>
          <c:val>
            <c:numRef>
              <c:f>'diagr månader'!$E$2:$E$111</c:f>
              <c:numCache>
                <c:formatCode>General</c:formatCode>
                <c:ptCount val="110"/>
                <c:pt idx="0">
                  <c:v>NaN</c:v>
                </c:pt>
                <c:pt idx="1">
                  <c:v>NaN</c:v>
                </c:pt>
                <c:pt idx="2">
                  <c:v>NaN</c:v>
                </c:pt>
                <c:pt idx="3">
                  <c:v>NaN</c:v>
                </c:pt>
                <c:pt idx="4">
                  <c:v>NaN</c:v>
                </c:pt>
                <c:pt idx="5">
                  <c:v>NaN</c:v>
                </c:pt>
                <c:pt idx="6">
                  <c:v>NaN</c:v>
                </c:pt>
                <c:pt idx="7">
                  <c:v>NaN</c:v>
                </c:pt>
                <c:pt idx="8">
                  <c:v>NaN</c:v>
                </c:pt>
                <c:pt idx="9">
                  <c:v>NaN</c:v>
                </c:pt>
                <c:pt idx="10">
                  <c:v>NaN</c:v>
                </c:pt>
                <c:pt idx="11">
                  <c:v>NaN</c:v>
                </c:pt>
                <c:pt idx="12">
                  <c:v>NaN</c:v>
                </c:pt>
                <c:pt idx="13">
                  <c:v>NaN</c:v>
                </c:pt>
                <c:pt idx="14">
                  <c:v>NaN</c:v>
                </c:pt>
                <c:pt idx="15">
                  <c:v>NaN</c:v>
                </c:pt>
                <c:pt idx="16">
                  <c:v>NaN</c:v>
                </c:pt>
                <c:pt idx="17">
                  <c:v>NaN</c:v>
                </c:pt>
                <c:pt idx="18">
                  <c:v>NaN</c:v>
                </c:pt>
                <c:pt idx="19">
                  <c:v>NaN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  <c:pt idx="23">
                  <c:v>NaN</c:v>
                </c:pt>
                <c:pt idx="24">
                  <c:v>3.6</c:v>
                </c:pt>
                <c:pt idx="25">
                  <c:v>0.2</c:v>
                </c:pt>
                <c:pt idx="26">
                  <c:v>0</c:v>
                </c:pt>
                <c:pt idx="27">
                  <c:v>6.4</c:v>
                </c:pt>
                <c:pt idx="28">
                  <c:v>9.8</c:v>
                </c:pt>
                <c:pt idx="29">
                  <c:v>13.9</c:v>
                </c:pt>
                <c:pt idx="30">
                  <c:v>18.1</c:v>
                </c:pt>
                <c:pt idx="31">
                  <c:v>16.2</c:v>
                </c:pt>
                <c:pt idx="32">
                  <c:v>14.3</c:v>
                </c:pt>
                <c:pt idx="33">
                  <c:v>10</c:v>
                </c:pt>
                <c:pt idx="34">
                  <c:v>6.8</c:v>
                </c:pt>
                <c:pt idx="35">
                  <c:v>2.2</c:v>
                </c:pt>
                <c:pt idx="36">
                  <c:v>-0.6</c:v>
                </c:pt>
                <c:pt idx="37">
                  <c:v>-1.8</c:v>
                </c:pt>
                <c:pt idx="38">
                  <c:v>-2.2</c:v>
                </c:pt>
                <c:pt idx="39">
                  <c:v>4.9</c:v>
                </c:pt>
                <c:pt idx="40">
                  <c:v>11.7</c:v>
                </c:pt>
                <c:pt idx="41">
                  <c:v>14.6</c:v>
                </c:pt>
                <c:pt idx="42">
                  <c:v>19.6</c:v>
                </c:pt>
                <c:pt idx="43">
                  <c:v>18.3</c:v>
                </c:pt>
                <c:pt idx="44">
                  <c:v>16.2</c:v>
                </c:pt>
                <c:pt idx="45">
                  <c:v>11</c:v>
                </c:pt>
                <c:pt idx="46">
                  <c:v>8</c:v>
                </c:pt>
                <c:pt idx="47">
                  <c:v>6.9</c:v>
                </c:pt>
                <c:pt idx="48">
                  <c:v>3.4</c:v>
                </c:pt>
                <c:pt idx="49">
                  <c:v>-0.7</c:v>
                </c:pt>
                <c:pt idx="50">
                  <c:v>4.7</c:v>
                </c:pt>
                <c:pt idx="51">
                  <c:v>7.5</c:v>
                </c:pt>
                <c:pt idx="52">
                  <c:v>10.4</c:v>
                </c:pt>
                <c:pt idx="53">
                  <c:v>16.3</c:v>
                </c:pt>
                <c:pt idx="54">
                  <c:v>15.9</c:v>
                </c:pt>
                <c:pt idx="55">
                  <c:v>17.1</c:v>
                </c:pt>
                <c:pt idx="56">
                  <c:v>12.9</c:v>
                </c:pt>
                <c:pt idx="57">
                  <c:v>9.3</c:v>
                </c:pt>
                <c:pt idx="58">
                  <c:v>4.8</c:v>
                </c:pt>
                <c:pt idx="59">
                  <c:v>2.5</c:v>
                </c:pt>
                <c:pt idx="60">
                  <c:v>3.1</c:v>
                </c:pt>
                <c:pt idx="61">
                  <c:v>3.7</c:v>
                </c:pt>
                <c:pt idx="62">
                  <c:v>2.3</c:v>
                </c:pt>
                <c:pt idx="63">
                  <c:v>6.9</c:v>
                </c:pt>
                <c:pt idx="64">
                  <c:v>11.9</c:v>
                </c:pt>
                <c:pt idx="65">
                  <c:v>15.3</c:v>
                </c:pt>
                <c:pt idx="66">
                  <c:v>18.1</c:v>
                </c:pt>
                <c:pt idx="67">
                  <c:v>16.5</c:v>
                </c:pt>
                <c:pt idx="68">
                  <c:v>12.4</c:v>
                </c:pt>
                <c:pt idx="69">
                  <c:v>9.9</c:v>
                </c:pt>
                <c:pt idx="70">
                  <c:v>5.6</c:v>
                </c:pt>
                <c:pt idx="71">
                  <c:v>1.7</c:v>
                </c:pt>
                <c:pt idx="72">
                  <c:v>0.6</c:v>
                </c:pt>
                <c:pt idx="73">
                  <c:v>-2.2</c:v>
                </c:pt>
                <c:pt idx="74">
                  <c:v>2.1</c:v>
                </c:pt>
                <c:pt idx="75">
                  <c:v>8.1</c:v>
                </c:pt>
                <c:pt idx="76">
                  <c:v>11.6</c:v>
                </c:pt>
                <c:pt idx="77">
                  <c:v>15.1</c:v>
                </c:pt>
                <c:pt idx="78">
                  <c:v>17.2</c:v>
                </c:pt>
                <c:pt idx="79">
                  <c:v>16.8</c:v>
                </c:pt>
                <c:pt idx="80">
                  <c:v>14.5</c:v>
                </c:pt>
                <c:pt idx="81">
                  <c:v>6.9</c:v>
                </c:pt>
                <c:pt idx="82">
                  <c:v>5.7</c:v>
                </c:pt>
                <c:pt idx="83">
                  <c:v>-1.5</c:v>
                </c:pt>
                <c:pt idx="84">
                  <c:v>-6</c:v>
                </c:pt>
                <c:pt idx="85">
                  <c:v>-5.5</c:v>
                </c:pt>
                <c:pt idx="86">
                  <c:v>1.1</c:v>
                </c:pt>
                <c:pt idx="87">
                  <c:v>6.1</c:v>
                </c:pt>
                <c:pt idx="88">
                  <c:v>10.3</c:v>
                </c:pt>
                <c:pt idx="89">
                  <c:v>14.3</c:v>
                </c:pt>
                <c:pt idx="90">
                  <c:v>17.5</c:v>
                </c:pt>
                <c:pt idx="91">
                  <c:v>16.5</c:v>
                </c:pt>
                <c:pt idx="92">
                  <c:v>12.4</c:v>
                </c:pt>
                <c:pt idx="93">
                  <c:v>7.9</c:v>
                </c:pt>
                <c:pt idx="94">
                  <c:v>0.7</c:v>
                </c:pt>
                <c:pt idx="95">
                  <c:v>-6</c:v>
                </c:pt>
                <c:pt idx="96">
                  <c:v>-0.7</c:v>
                </c:pt>
                <c:pt idx="97">
                  <c:v>-2.8</c:v>
                </c:pt>
                <c:pt idx="98">
                  <c:v>1.4</c:v>
                </c:pt>
                <c:pt idx="99">
                  <c:v>8.1</c:v>
                </c:pt>
                <c:pt idx="100">
                  <c:v>11</c:v>
                </c:pt>
                <c:pt idx="101">
                  <c:v>15.1</c:v>
                </c:pt>
                <c:pt idx="102">
                  <c:v>17.7</c:v>
                </c:pt>
                <c:pt idx="103">
                  <c:v>17.2</c:v>
                </c:pt>
                <c:pt idx="104">
                  <c:v>14.1</c:v>
                </c:pt>
                <c:pt idx="105">
                  <c:v>10.2</c:v>
                </c:pt>
                <c:pt idx="106">
                  <c:v>6.6</c:v>
                </c:pt>
                <c:pt idx="107">
                  <c:v>4.3</c:v>
                </c:pt>
                <c:pt idx="108">
                  <c:v>0.6</c:v>
                </c:pt>
                <c:pt idx="109">
                  <c:v>-0.6</c:v>
                </c:pt>
              </c:numCache>
            </c:numRef>
          </c:val>
        </c:ser>
        <c:ser>
          <c:idx val="1"/>
          <c:order val="1"/>
          <c:tx>
            <c:strRef>
              <c:f>'diagr månader'!$F$1</c:f>
              <c:strCache>
                <c:ptCount val="1"/>
                <c:pt idx="0">
                  <c:v>Total kWh </c:v>
                </c:pt>
              </c:strCache>
            </c:strRef>
          </c:tx>
          <c:spPr>
            <a:solidFill>
              <a:srgbClr val="ff420e"/>
            </a:solidFill>
          </c:spPr>
          <c:marker/>
          <c:val>
            <c:numRef>
              <c:f>'diagr månader'!$F$2:$F$111</c:f>
              <c:numCache>
                <c:formatCode>General</c:formatCode>
                <c:ptCount val="110"/>
                <c:pt idx="0">
                  <c:v>NaN</c:v>
                </c:pt>
                <c:pt idx="1">
                  <c:v>NaN</c:v>
                </c:pt>
                <c:pt idx="2">
                  <c:v>NaN</c:v>
                </c:pt>
                <c:pt idx="3">
                  <c:v>NaN</c:v>
                </c:pt>
                <c:pt idx="4">
                  <c:v>NaN</c:v>
                </c:pt>
                <c:pt idx="5">
                  <c:v>NaN</c:v>
                </c:pt>
                <c:pt idx="6">
                  <c:v>NaN</c:v>
                </c:pt>
                <c:pt idx="7">
                  <c:v>NaN</c:v>
                </c:pt>
                <c:pt idx="8">
                  <c:v>NaN</c:v>
                </c:pt>
                <c:pt idx="9">
                  <c:v>NaN</c:v>
                </c:pt>
                <c:pt idx="10">
                  <c:v>NaN</c:v>
                </c:pt>
                <c:pt idx="11">
                  <c:v>NaN</c:v>
                </c:pt>
                <c:pt idx="12">
                  <c:v>NaN</c:v>
                </c:pt>
                <c:pt idx="13">
                  <c:v>NaN</c:v>
                </c:pt>
                <c:pt idx="14">
                  <c:v>NaN</c:v>
                </c:pt>
                <c:pt idx="15">
                  <c:v>NaN</c:v>
                </c:pt>
                <c:pt idx="16">
                  <c:v>NaN</c:v>
                </c:pt>
                <c:pt idx="17">
                  <c:v>NaN</c:v>
                </c:pt>
                <c:pt idx="18">
                  <c:v>NaN</c:v>
                </c:pt>
                <c:pt idx="19">
                  <c:v>NaN</c:v>
                </c:pt>
                <c:pt idx="20">
                  <c:v>NaN</c:v>
                </c:pt>
                <c:pt idx="21">
                  <c:v>NaN</c:v>
                </c:pt>
                <c:pt idx="22">
                  <c:v>NaN</c:v>
                </c:pt>
                <c:pt idx="23">
                  <c:v>NaN</c:v>
                </c:pt>
                <c:pt idx="24">
                  <c:v>NaN</c:v>
                </c:pt>
                <c:pt idx="25">
                  <c:v>NaN</c:v>
                </c:pt>
                <c:pt idx="26">
                  <c:v>NaN</c:v>
                </c:pt>
                <c:pt idx="27">
                  <c:v>NaN</c:v>
                </c:pt>
                <c:pt idx="28">
                  <c:v>NaN</c:v>
                </c:pt>
                <c:pt idx="29">
                  <c:v>NaN</c:v>
                </c:pt>
                <c:pt idx="30">
                  <c:v>NaN</c:v>
                </c:pt>
                <c:pt idx="31">
                  <c:v>NaN</c:v>
                </c:pt>
                <c:pt idx="32">
                  <c:v>NaN</c:v>
                </c:pt>
                <c:pt idx="33">
                  <c:v>NaN</c:v>
                </c:pt>
                <c:pt idx="34">
                  <c:v>NaN</c:v>
                </c:pt>
                <c:pt idx="35">
                  <c:v>NaN</c:v>
                </c:pt>
                <c:pt idx="36">
                  <c:v>2173</c:v>
                </c:pt>
                <c:pt idx="37">
                  <c:v>2342</c:v>
                </c:pt>
                <c:pt idx="38">
                  <c:v>2592</c:v>
                </c:pt>
                <c:pt idx="39">
                  <c:v>1983</c:v>
                </c:pt>
                <c:pt idx="40">
                  <c:v>558</c:v>
                </c:pt>
                <c:pt idx="41">
                  <c:v>540</c:v>
                </c:pt>
                <c:pt idx="42">
                  <c:v>713</c:v>
                </c:pt>
                <c:pt idx="43">
                  <c:v>752</c:v>
                </c:pt>
                <c:pt idx="44">
                  <c:v>944</c:v>
                </c:pt>
                <c:pt idx="45">
                  <c:v>1423</c:v>
                </c:pt>
                <c:pt idx="46">
                  <c:v>2251</c:v>
                </c:pt>
                <c:pt idx="47">
                  <c:v>2995</c:v>
                </c:pt>
                <c:pt idx="48">
                  <c:v>4223</c:v>
                </c:pt>
                <c:pt idx="49">
                  <c:v>4279</c:v>
                </c:pt>
                <c:pt idx="50">
                  <c:v>4430</c:v>
                </c:pt>
                <c:pt idx="51">
                  <c:v>3077</c:v>
                </c:pt>
                <c:pt idx="52">
                  <c:v>1439</c:v>
                </c:pt>
                <c:pt idx="53">
                  <c:v>1392</c:v>
                </c:pt>
                <c:pt idx="54">
                  <c:v>1260</c:v>
                </c:pt>
                <c:pt idx="55">
                  <c:v>1020</c:v>
                </c:pt>
                <c:pt idx="56">
                  <c:v>1889</c:v>
                </c:pt>
                <c:pt idx="57">
                  <c:v>3241</c:v>
                </c:pt>
                <c:pt idx="58">
                  <c:v>4420</c:v>
                </c:pt>
                <c:pt idx="59">
                  <c:v>5534</c:v>
                </c:pt>
                <c:pt idx="60">
                  <c:v>5750</c:v>
                </c:pt>
                <c:pt idx="61">
                  <c:v>5234</c:v>
                </c:pt>
                <c:pt idx="62">
                  <c:v>5133</c:v>
                </c:pt>
                <c:pt idx="63">
                  <c:v>3578</c:v>
                </c:pt>
                <c:pt idx="64">
                  <c:v>1927</c:v>
                </c:pt>
                <c:pt idx="65">
                  <c:v>1859</c:v>
                </c:pt>
                <c:pt idx="66">
                  <c:v>1755</c:v>
                </c:pt>
                <c:pt idx="67">
                  <c:v>1755</c:v>
                </c:pt>
                <c:pt idx="68">
                  <c:v>1698</c:v>
                </c:pt>
                <c:pt idx="69">
                  <c:v>3143</c:v>
                </c:pt>
                <c:pt idx="70">
                  <c:v>3509</c:v>
                </c:pt>
                <c:pt idx="71">
                  <c:v>3852</c:v>
                </c:pt>
                <c:pt idx="72">
                  <c:v>2210</c:v>
                </c:pt>
                <c:pt idx="73">
                  <c:v>2356</c:v>
                </c:pt>
                <c:pt idx="74">
                  <c:v>2021</c:v>
                </c:pt>
                <c:pt idx="75">
                  <c:v>1211</c:v>
                </c:pt>
                <c:pt idx="76">
                  <c:v>838</c:v>
                </c:pt>
                <c:pt idx="77">
                  <c:v>636</c:v>
                </c:pt>
                <c:pt idx="78">
                  <c:v>746</c:v>
                </c:pt>
                <c:pt idx="79">
                  <c:v>507</c:v>
                </c:pt>
                <c:pt idx="80">
                  <c:v>744</c:v>
                </c:pt>
                <c:pt idx="81">
                  <c:v>1588</c:v>
                </c:pt>
                <c:pt idx="82">
                  <c:v>1690</c:v>
                </c:pt>
                <c:pt idx="83">
                  <c:v>3129</c:v>
                </c:pt>
                <c:pt idx="84">
                  <c:v>3643</c:v>
                </c:pt>
                <c:pt idx="85">
                  <c:v>2778</c:v>
                </c:pt>
                <c:pt idx="86">
                  <c:v>1947</c:v>
                </c:pt>
                <c:pt idx="87">
                  <c:v>1296</c:v>
                </c:pt>
                <c:pt idx="88">
                  <c:v>733</c:v>
                </c:pt>
                <c:pt idx="89">
                  <c:v>631</c:v>
                </c:pt>
                <c:pt idx="90">
                  <c:v>851</c:v>
                </c:pt>
                <c:pt idx="91">
                  <c:v>637</c:v>
                </c:pt>
                <c:pt idx="92">
                  <c:v>735</c:v>
                </c:pt>
                <c:pt idx="93">
                  <c:v>1348</c:v>
                </c:pt>
                <c:pt idx="94">
                  <c:v>1807</c:v>
                </c:pt>
                <c:pt idx="95">
                  <c:v>2664</c:v>
                </c:pt>
                <c:pt idx="96">
                  <c:v>1954</c:v>
                </c:pt>
                <c:pt idx="97">
                  <c:v>1835</c:v>
                </c:pt>
                <c:pt idx="98">
                  <c:v>1475</c:v>
                </c:pt>
                <c:pt idx="99">
                  <c:v>857</c:v>
                </c:pt>
                <c:pt idx="100">
                  <c:v>588</c:v>
                </c:pt>
                <c:pt idx="101">
                  <c:v>473</c:v>
                </c:pt>
                <c:pt idx="102">
                  <c:v>718</c:v>
                </c:pt>
                <c:pt idx="103">
                  <c:v>518</c:v>
                </c:pt>
                <c:pt idx="104">
                  <c:v>549</c:v>
                </c:pt>
                <c:pt idx="105">
                  <c:v>883</c:v>
                </c:pt>
                <c:pt idx="106">
                  <c:v>1057</c:v>
                </c:pt>
                <c:pt idx="107">
                  <c:v>2007</c:v>
                </c:pt>
                <c:pt idx="108">
                  <c:v>1558</c:v>
                </c:pt>
                <c:pt idx="109">
                  <c:v>1346</c:v>
                </c:pt>
              </c:numCache>
            </c:numRef>
          </c:val>
        </c:ser>
        <c:marker val="1"/>
        <c:axId val="36816158"/>
        <c:axId val="10099650"/>
      </c:lineChart>
      <c:catAx>
        <c:axId val="36816158"/>
        <c:scaling>
          <c:orientation val="minMax"/>
        </c:scaling>
        <c:axPos val="b"/>
        <c:majorTickMark val="out"/>
        <c:minorTickMark val="none"/>
        <c:tickLblPos val="nextTo"/>
        <c:crossAx val="10099650"/>
        <c:crossesAt val="0"/>
        <c:lblAlgn val="ctr"/>
        <c:auto val="1"/>
        <c:lblOffset val="100"/>
        <c:spPr>
          <a:ln>
            <a:solidFill>
              <a:srgbClr val="b3b3b3"/>
            </a:solidFill>
          </a:ln>
        </c:spPr>
      </c:catAx>
      <c:valAx>
        <c:axId val="10099650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36816158"/>
        <c:crossesAt val="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spPr>
            <a:solidFill>
              <a:srgbClr val="004586"/>
            </a:solidFill>
          </c:spPr>
          <c:marker/>
          <c:val>
            <c:numRef>
              <c:f>'diagr månader'!$E$99:$E$108</c:f>
              <c:numCache>
                <c:formatCode>General</c:formatCode>
                <c:ptCount val="10"/>
                <c:pt idx="0">
                  <c:v>-2.8</c:v>
                </c:pt>
                <c:pt idx="1">
                  <c:v>1.4</c:v>
                </c:pt>
                <c:pt idx="2">
                  <c:v>8.1</c:v>
                </c:pt>
                <c:pt idx="3">
                  <c:v>11</c:v>
                </c:pt>
                <c:pt idx="4">
                  <c:v>15.1</c:v>
                </c:pt>
                <c:pt idx="5">
                  <c:v>17.7</c:v>
                </c:pt>
                <c:pt idx="6">
                  <c:v>17.2</c:v>
                </c:pt>
                <c:pt idx="7">
                  <c:v>14.1</c:v>
                </c:pt>
                <c:pt idx="8">
                  <c:v>10.2</c:v>
                </c:pt>
                <c:pt idx="9">
                  <c:v>6.6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</c:spPr>
          <c:marker/>
          <c:val>
            <c:numRef>
              <c:f>'diagr månader'!$F$99:$F$108</c:f>
              <c:numCache>
                <c:formatCode>General</c:formatCode>
                <c:ptCount val="10"/>
                <c:pt idx="0">
                  <c:v>1835</c:v>
                </c:pt>
                <c:pt idx="1">
                  <c:v>1475</c:v>
                </c:pt>
                <c:pt idx="2">
                  <c:v>857</c:v>
                </c:pt>
                <c:pt idx="3">
                  <c:v>588</c:v>
                </c:pt>
                <c:pt idx="4">
                  <c:v>473</c:v>
                </c:pt>
                <c:pt idx="5">
                  <c:v>718</c:v>
                </c:pt>
                <c:pt idx="6">
                  <c:v>518</c:v>
                </c:pt>
                <c:pt idx="7">
                  <c:v>549</c:v>
                </c:pt>
                <c:pt idx="8">
                  <c:v>883</c:v>
                </c:pt>
                <c:pt idx="9">
                  <c:v>1057</c:v>
                </c:pt>
              </c:numCache>
            </c:numRef>
          </c:val>
        </c:ser>
        <c:marker val="1"/>
        <c:axId val="72846760"/>
        <c:axId val="60706222"/>
      </c:lineChart>
      <c:catAx>
        <c:axId val="72846760"/>
        <c:scaling>
          <c:orientation val="minMax"/>
        </c:scaling>
        <c:axPos val="b"/>
        <c:majorTickMark val="out"/>
        <c:minorTickMark val="none"/>
        <c:tickLblPos val="nextTo"/>
        <c:crossAx val="60706222"/>
        <c:crossesAt val="0"/>
        <c:lblAlgn val="ctr"/>
        <c:auto val="1"/>
        <c:lblOffset val="100"/>
        <c:spPr>
          <a:ln>
            <a:solidFill>
              <a:srgbClr val="b3b3b3"/>
            </a:solidFill>
          </a:ln>
        </c:spPr>
      </c:catAx>
      <c:valAx>
        <c:axId val="60706222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72846760"/>
        <c:crossesAt val="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spPr>
            <a:solidFill>
              <a:srgbClr val="004586"/>
            </a:solidFill>
          </c:spPr>
          <c:val>
            <c:numRef>
              <c:f>'diagr månader'!$H$99:$H$111</c:f>
              <c:numCache>
                <c:formatCode>General</c:formatCode>
                <c:ptCount val="13"/>
                <c:pt idx="0">
                  <c:v>410</c:v>
                </c:pt>
                <c:pt idx="1">
                  <c:v>507</c:v>
                </c:pt>
                <c:pt idx="2">
                  <c:v>413</c:v>
                </c:pt>
                <c:pt idx="3">
                  <c:v>356</c:v>
                </c:pt>
                <c:pt idx="4">
                  <c:v>376</c:v>
                </c:pt>
                <c:pt idx="5">
                  <c:v>601</c:v>
                </c:pt>
                <c:pt idx="6">
                  <c:v>431</c:v>
                </c:pt>
                <c:pt idx="7">
                  <c:v>393</c:v>
                </c:pt>
                <c:pt idx="8">
                  <c:v>563</c:v>
                </c:pt>
                <c:pt idx="9">
                  <c:v>542</c:v>
                </c:pt>
                <c:pt idx="10">
                  <c:v>1289</c:v>
                </c:pt>
                <c:pt idx="11">
                  <c:v>638</c:v>
                </c:pt>
                <c:pt idx="12">
                  <c:v>403</c:v>
                </c:pt>
              </c:numCache>
            </c:numRef>
          </c:val>
        </c:ser>
        <c:gapWidth val="100"/>
        <c:axId val="54057147"/>
        <c:axId val="60079580"/>
      </c:barChart>
      <c:catAx>
        <c:axId val="54057147"/>
        <c:scaling>
          <c:orientation val="minMax"/>
        </c:scaling>
        <c:axPos val="b"/>
        <c:majorTickMark val="out"/>
        <c:minorTickMark val="none"/>
        <c:tickLblPos val="nextTo"/>
        <c:crossAx val="60079580"/>
        <c:crossesAt val="0"/>
        <c:lblAlgn val="ctr"/>
        <c:auto val="1"/>
        <c:lblOffset val="100"/>
        <c:spPr>
          <a:ln>
            <a:solidFill>
              <a:srgbClr val="b3b3b3"/>
            </a:solidFill>
          </a:ln>
        </c:spPr>
      </c:catAx>
      <c:valAx>
        <c:axId val="60079580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54057147"/>
        <c:crossesAt val="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spPr>
            <a:solidFill>
              <a:srgbClr val="004586"/>
            </a:solidFill>
          </c:spPr>
          <c:val>
            <c:numRef>
              <c:f>'diagr månader'!$H$99:$H$112</c:f>
              <c:numCache>
                <c:formatCode>General</c:formatCode>
                <c:ptCount val="14"/>
                <c:pt idx="0">
                  <c:v>410</c:v>
                </c:pt>
                <c:pt idx="1">
                  <c:v>507</c:v>
                </c:pt>
                <c:pt idx="2">
                  <c:v>413</c:v>
                </c:pt>
                <c:pt idx="3">
                  <c:v>356</c:v>
                </c:pt>
                <c:pt idx="4">
                  <c:v>376</c:v>
                </c:pt>
                <c:pt idx="5">
                  <c:v>601</c:v>
                </c:pt>
                <c:pt idx="6">
                  <c:v>431</c:v>
                </c:pt>
                <c:pt idx="7">
                  <c:v>393</c:v>
                </c:pt>
                <c:pt idx="8">
                  <c:v>563</c:v>
                </c:pt>
                <c:pt idx="9">
                  <c:v>542</c:v>
                </c:pt>
                <c:pt idx="10">
                  <c:v>1289</c:v>
                </c:pt>
                <c:pt idx="11">
                  <c:v>638</c:v>
                </c:pt>
                <c:pt idx="12">
                  <c:v>403</c:v>
                </c:pt>
                <c:pt idx="13">
                  <c:v>387</c:v>
                </c:pt>
              </c:numCache>
            </c:numRef>
          </c:val>
        </c:ser>
        <c:gapWidth val="100"/>
        <c:axId val="84353528"/>
        <c:axId val="82169540"/>
      </c:barChart>
      <c:catAx>
        <c:axId val="84353528"/>
        <c:scaling>
          <c:orientation val="minMax"/>
        </c:scaling>
        <c:axPos val="b"/>
        <c:majorTickMark val="out"/>
        <c:minorTickMark val="none"/>
        <c:tickLblPos val="nextTo"/>
        <c:crossAx val="82169540"/>
        <c:crossesAt val="0"/>
        <c:lblAlgn val="ctr"/>
        <c:auto val="1"/>
        <c:lblOffset val="100"/>
        <c:spPr>
          <a:ln>
            <a:solidFill>
              <a:srgbClr val="b3b3b3"/>
            </a:solidFill>
          </a:ln>
        </c:spPr>
      </c:catAx>
      <c:valAx>
        <c:axId val="82169540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84353528"/>
        <c:crossesAt val="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spPr>
            <a:solidFill>
              <a:srgbClr val="004586"/>
            </a:solidFill>
          </c:spPr>
          <c:cat>
            <c:strRef>
              <c:f>Hushållsel!$A$1:$A$23</c:f>
              <c:strCache>
                <c:ptCount val="23"/>
                <c:pt idx="0">
                  <c:v>feb</c:v>
                </c:pt>
                <c:pt idx="1">
                  <c:v>mars</c:v>
                </c:pt>
                <c:pt idx="2">
                  <c:v>april</c:v>
                </c:pt>
                <c:pt idx="3">
                  <c:v>maj</c:v>
                </c:pt>
                <c:pt idx="4">
                  <c:v>juni</c:v>
                </c:pt>
                <c:pt idx="5">
                  <c:v>juli</c:v>
                </c:pt>
                <c:pt idx="6">
                  <c:v>Aug</c:v>
                </c:pt>
                <c:pt idx="7">
                  <c:v>Sept</c:v>
                </c:pt>
                <c:pt idx="8">
                  <c:v>Okt</c:v>
                </c:pt>
                <c:pt idx="9">
                  <c:v>Nov</c:v>
                </c:pt>
                <c:pt idx="10">
                  <c:v>Dec</c:v>
                </c:pt>
                <c:pt idx="11">
                  <c:v>jan</c:v>
                </c:pt>
                <c:pt idx="12">
                  <c:v>feb</c:v>
                </c:pt>
                <c:pt idx="13">
                  <c:v>mar</c:v>
                </c:pt>
                <c:pt idx="14">
                  <c:v>apr</c:v>
                </c:pt>
                <c:pt idx="15">
                  <c:v>maj</c:v>
                </c:pt>
                <c:pt idx="16">
                  <c:v>jun</c:v>
                </c:pt>
                <c:pt idx="17">
                  <c:v>juli</c:v>
                </c:pt>
                <c:pt idx="18">
                  <c:v>Aug</c:v>
                </c:pt>
                <c:pt idx="19">
                  <c:v>sep</c:v>
                </c:pt>
                <c:pt idx="20">
                  <c:v>okt</c:v>
                </c:pt>
                <c:pt idx="21">
                  <c:v>nov</c:v>
                </c:pt>
                <c:pt idx="22">
                  <c:v>dec</c:v>
                </c:pt>
              </c:strCache>
            </c:strRef>
          </c:cat>
          <c:val>
            <c:numRef>
              <c:f>Hushållsel!$B$1:$B$23</c:f>
              <c:numCache>
                <c:formatCode>General</c:formatCode>
                <c:ptCount val="23"/>
                <c:pt idx="0">
                  <c:v>410</c:v>
                </c:pt>
                <c:pt idx="1">
                  <c:v>507</c:v>
                </c:pt>
                <c:pt idx="2">
                  <c:v>413</c:v>
                </c:pt>
                <c:pt idx="3">
                  <c:v>356</c:v>
                </c:pt>
                <c:pt idx="4">
                  <c:v>376</c:v>
                </c:pt>
                <c:pt idx="5">
                  <c:v>601</c:v>
                </c:pt>
                <c:pt idx="6">
                  <c:v>431</c:v>
                </c:pt>
                <c:pt idx="7">
                  <c:v>393</c:v>
                </c:pt>
                <c:pt idx="8">
                  <c:v>563</c:v>
                </c:pt>
                <c:pt idx="9">
                  <c:v>542</c:v>
                </c:pt>
                <c:pt idx="10">
                  <c:v>1289</c:v>
                </c:pt>
                <c:pt idx="11">
                  <c:v>638</c:v>
                </c:pt>
                <c:pt idx="12">
                  <c:v>403</c:v>
                </c:pt>
                <c:pt idx="13">
                  <c:v>387</c:v>
                </c:pt>
                <c:pt idx="14">
                  <c:v>438</c:v>
                </c:pt>
                <c:pt idx="15">
                  <c:v>284</c:v>
                </c:pt>
                <c:pt idx="16">
                  <c:v>321</c:v>
                </c:pt>
                <c:pt idx="17">
                  <c:v>564</c:v>
                </c:pt>
                <c:pt idx="18">
                  <c:v>296</c:v>
                </c:pt>
                <c:pt idx="19">
                  <c:v>351.653786707756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gapWidth val="100"/>
        <c:axId val="67382720"/>
        <c:axId val="78043519"/>
      </c:barChart>
      <c:catAx>
        <c:axId val="67382720"/>
        <c:scaling>
          <c:orientation val="minMax"/>
        </c:scaling>
        <c:axPos val="b"/>
        <c:majorTickMark val="out"/>
        <c:minorTickMark val="none"/>
        <c:tickLblPos val="nextTo"/>
        <c:crossAx val="78043519"/>
        <c:crossesAt val="0"/>
        <c:lblAlgn val="ctr"/>
        <c:auto val="1"/>
        <c:lblOffset val="100"/>
        <c:spPr>
          <a:ln>
            <a:solidFill>
              <a:srgbClr val="b3b3b3"/>
            </a:solidFill>
          </a:ln>
        </c:spPr>
      </c:catAx>
      <c:valAx>
        <c:axId val="78043519"/>
        <c:scaling>
          <c:orientation val="minMax"/>
        </c:scaling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67382720"/>
        <c:crossesAt val="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legendPos val="r"/>
      <c:spPr/>
    </c:legend>
    <c:plotVisOnly val="1"/>
  </c:chart>
  <c:spPr>
    <a:solidFill>
      <a:srgbClr val="ffffff"/>
    </a:solidFill>
  </c:spPr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layout/>
      <c:tx>
        <c:rich>
          <a:bodyPr/>
          <a:lstStyle/>
          <a:p>
            <a:pPr>
              <a:defRPr/>
            </a:pPr>
            <a:r>
              <a:rPr lang="sv-SE" sz="1300"/>
              <a:t>Procent gångtid för VP mot medel utetemperatur</a:t>
            </a:r>
          </a:p>
        </c:rich>
      </c:tx>
    </c:title>
    <c:plotArea>
      <c:layout/>
      <c:scatterChart>
        <c:scatterStyle val="lineMarker"/>
        <c:ser>
          <c:idx val="0"/>
          <c:order val="0"/>
          <c:tx>
            <c:strRef>
              <c:f>värmepumpdata!$AX$416</c:f>
              <c:strCache>
                <c:ptCount val="1"/>
                <c:pt idx="0">
                  <c:v>20jan 2012  →</c:v>
                </c:pt>
              </c:strCache>
            </c:strRef>
          </c:tx>
          <c:spPr>
            <a:solidFill>
              <a:srgbClr val="0084d1"/>
            </a:solidFill>
          </c:spPr>
          <c:marker/>
          <c:xVal>
            <c:numRef>
              <c:f>värmepumpdata!$AG$416:$AG$545</c:f>
              <c:numCache>
                <c:formatCode>General</c:formatCode>
                <c:ptCount val="130"/>
                <c:pt idx="0">
                  <c:v>0.2</c:v>
                </c:pt>
                <c:pt idx="1">
                  <c:v>-1.8</c:v>
                </c:pt>
                <c:pt idx="2">
                  <c:v>-2.95</c:v>
                </c:pt>
                <c:pt idx="3">
                  <c:v>-1</c:v>
                </c:pt>
                <c:pt idx="4">
                  <c:v>-3.45</c:v>
                </c:pt>
                <c:pt idx="5">
                  <c:v>-3.6</c:v>
                </c:pt>
                <c:pt idx="6">
                  <c:v>-0.504166666666667</c:v>
                </c:pt>
                <c:pt idx="7">
                  <c:v>-2.05</c:v>
                </c:pt>
                <c:pt idx="8">
                  <c:v>-3.7</c:v>
                </c:pt>
                <c:pt idx="9">
                  <c:v>-9.65</c:v>
                </c:pt>
                <c:pt idx="10">
                  <c:v>-12.2</c:v>
                </c:pt>
                <c:pt idx="11">
                  <c:v>-9.2</c:v>
                </c:pt>
                <c:pt idx="12">
                  <c:v>-4.45</c:v>
                </c:pt>
                <c:pt idx="13">
                  <c:v>-2</c:v>
                </c:pt>
                <c:pt idx="14">
                  <c:v>0.05</c:v>
                </c:pt>
                <c:pt idx="15">
                  <c:v>-3.75</c:v>
                </c:pt>
                <c:pt idx="16">
                  <c:v>-4.45</c:v>
                </c:pt>
                <c:pt idx="17">
                  <c:v>-1</c:v>
                </c:pt>
                <c:pt idx="18">
                  <c:v>-2.75</c:v>
                </c:pt>
                <c:pt idx="19">
                  <c:v>1.85</c:v>
                </c:pt>
                <c:pt idx="20">
                  <c:v>0.45</c:v>
                </c:pt>
                <c:pt idx="21">
                  <c:v>1.45</c:v>
                </c:pt>
                <c:pt idx="22">
                  <c:v>0.5</c:v>
                </c:pt>
                <c:pt idx="23">
                  <c:v>4.55</c:v>
                </c:pt>
                <c:pt idx="24">
                  <c:v>3.35</c:v>
                </c:pt>
                <c:pt idx="25">
                  <c:v>5.2</c:v>
                </c:pt>
                <c:pt idx="26">
                  <c:v>5.3</c:v>
                </c:pt>
                <c:pt idx="27">
                  <c:v>5.4</c:v>
                </c:pt>
                <c:pt idx="28">
                  <c:v>1.5</c:v>
                </c:pt>
                <c:pt idx="29">
                  <c:v>0.5</c:v>
                </c:pt>
                <c:pt idx="30">
                  <c:v>5.9</c:v>
                </c:pt>
                <c:pt idx="31">
                  <c:v>4.7</c:v>
                </c:pt>
                <c:pt idx="32">
                  <c:v>7.6</c:v>
                </c:pt>
                <c:pt idx="33">
                  <c:v>NaN</c:v>
                </c:pt>
                <c:pt idx="34">
                  <c:v>5.15</c:v>
                </c:pt>
                <c:pt idx="35">
                  <c:v>3.75</c:v>
                </c:pt>
                <c:pt idx="36">
                  <c:v>2</c:v>
                </c:pt>
                <c:pt idx="37">
                  <c:v>3.45</c:v>
                </c:pt>
                <c:pt idx="38">
                  <c:v>2</c:v>
                </c:pt>
                <c:pt idx="39">
                  <c:v>0.9</c:v>
                </c:pt>
                <c:pt idx="40">
                  <c:v>1.25</c:v>
                </c:pt>
                <c:pt idx="41">
                  <c:v>1.75</c:v>
                </c:pt>
                <c:pt idx="42">
                  <c:v>2.5</c:v>
                </c:pt>
                <c:pt idx="43">
                  <c:v>5.3</c:v>
                </c:pt>
                <c:pt idx="44">
                  <c:v>6.2</c:v>
                </c:pt>
                <c:pt idx="45">
                  <c:v>8.2</c:v>
                </c:pt>
                <c:pt idx="46">
                  <c:v>8.95</c:v>
                </c:pt>
                <c:pt idx="47">
                  <c:v>4.25</c:v>
                </c:pt>
                <c:pt idx="48">
                  <c:v>4.45</c:v>
                </c:pt>
                <c:pt idx="49">
                  <c:v>5.05</c:v>
                </c:pt>
                <c:pt idx="50">
                  <c:v>5.15</c:v>
                </c:pt>
                <c:pt idx="51">
                  <c:v>4.2</c:v>
                </c:pt>
                <c:pt idx="52">
                  <c:v>6.95</c:v>
                </c:pt>
                <c:pt idx="53">
                  <c:v>8.95</c:v>
                </c:pt>
                <c:pt idx="54">
                  <c:v>6.5</c:v>
                </c:pt>
                <c:pt idx="55">
                  <c:v>6.6</c:v>
                </c:pt>
                <c:pt idx="56">
                  <c:v>5.25</c:v>
                </c:pt>
                <c:pt idx="57">
                  <c:v>6.5</c:v>
                </c:pt>
                <c:pt idx="58">
                  <c:v>6.95</c:v>
                </c:pt>
                <c:pt idx="59">
                  <c:v>10.9</c:v>
                </c:pt>
                <c:pt idx="60">
                  <c:v>10.35</c:v>
                </c:pt>
                <c:pt idx="61">
                  <c:v>8.45</c:v>
                </c:pt>
                <c:pt idx="62">
                  <c:v>6.65</c:v>
                </c:pt>
                <c:pt idx="63">
                  <c:v>5.46724137931035</c:v>
                </c:pt>
                <c:pt idx="64">
                  <c:v>4.25</c:v>
                </c:pt>
                <c:pt idx="65">
                  <c:v>1.95</c:v>
                </c:pt>
                <c:pt idx="66">
                  <c:v>2.5</c:v>
                </c:pt>
                <c:pt idx="67">
                  <c:v>0.5</c:v>
                </c:pt>
                <c:pt idx="68">
                  <c:v>4.5</c:v>
                </c:pt>
                <c:pt idx="69">
                  <c:v>4.2</c:v>
                </c:pt>
                <c:pt idx="70">
                  <c:v>2.75</c:v>
                </c:pt>
                <c:pt idx="71">
                  <c:v>5.45</c:v>
                </c:pt>
                <c:pt idx="72">
                  <c:v>5.95</c:v>
                </c:pt>
                <c:pt idx="73">
                  <c:v>5.95</c:v>
                </c:pt>
                <c:pt idx="74">
                  <c:v>7.4</c:v>
                </c:pt>
                <c:pt idx="75">
                  <c:v>6.45</c:v>
                </c:pt>
                <c:pt idx="76">
                  <c:v>6.45</c:v>
                </c:pt>
                <c:pt idx="77">
                  <c:v>5.45</c:v>
                </c:pt>
                <c:pt idx="78">
                  <c:v>4.35</c:v>
                </c:pt>
                <c:pt idx="79">
                  <c:v>5.25</c:v>
                </c:pt>
                <c:pt idx="80">
                  <c:v>9.65</c:v>
                </c:pt>
                <c:pt idx="81">
                  <c:v>6.7</c:v>
                </c:pt>
                <c:pt idx="82">
                  <c:v>5.95</c:v>
                </c:pt>
                <c:pt idx="83">
                  <c:v>7.95</c:v>
                </c:pt>
                <c:pt idx="84">
                  <c:v>8.95</c:v>
                </c:pt>
                <c:pt idx="85">
                  <c:v>9.15</c:v>
                </c:pt>
                <c:pt idx="86">
                  <c:v>12.2</c:v>
                </c:pt>
                <c:pt idx="87">
                  <c:v>10.95</c:v>
                </c:pt>
                <c:pt idx="88">
                  <c:v>10.55</c:v>
                </c:pt>
                <c:pt idx="89">
                  <c:v>11.2</c:v>
                </c:pt>
                <c:pt idx="90">
                  <c:v>6.40769230769231</c:v>
                </c:pt>
                <c:pt idx="91">
                  <c:v>12.1</c:v>
                </c:pt>
                <c:pt idx="92">
                  <c:v>12.15</c:v>
                </c:pt>
                <c:pt idx="93">
                  <c:v>13.7</c:v>
                </c:pt>
                <c:pt idx="94">
                  <c:v>8.7</c:v>
                </c:pt>
                <c:pt idx="95">
                  <c:v>7.5</c:v>
                </c:pt>
                <c:pt idx="96">
                  <c:v>10.2</c:v>
                </c:pt>
                <c:pt idx="97">
                  <c:v>12.7</c:v>
                </c:pt>
                <c:pt idx="98">
                  <c:v>10.35</c:v>
                </c:pt>
                <c:pt idx="99">
                  <c:v>11.7</c:v>
                </c:pt>
                <c:pt idx="100">
                  <c:v>10.3</c:v>
                </c:pt>
                <c:pt idx="101">
                  <c:v>10.5</c:v>
                </c:pt>
                <c:pt idx="102">
                  <c:v>13.2</c:v>
                </c:pt>
                <c:pt idx="103">
                  <c:v>17.7</c:v>
                </c:pt>
                <c:pt idx="104">
                  <c:v>12.65</c:v>
                </c:pt>
                <c:pt idx="105">
                  <c:v>11.9</c:v>
                </c:pt>
                <c:pt idx="106">
                  <c:v>8.95</c:v>
                </c:pt>
                <c:pt idx="107">
                  <c:v>13.95</c:v>
                </c:pt>
                <c:pt idx="108">
                  <c:v>16.65</c:v>
                </c:pt>
                <c:pt idx="109">
                  <c:v>16.7</c:v>
                </c:pt>
                <c:pt idx="110">
                  <c:v>18.2</c:v>
                </c:pt>
                <c:pt idx="111">
                  <c:v>13.2</c:v>
                </c:pt>
                <c:pt idx="112">
                  <c:v>21.2</c:v>
                </c:pt>
                <c:pt idx="113">
                  <c:v>20.35</c:v>
                </c:pt>
                <c:pt idx="114">
                  <c:v>18.65</c:v>
                </c:pt>
                <c:pt idx="115">
                  <c:v>19.45</c:v>
                </c:pt>
                <c:pt idx="116">
                  <c:v>15.95</c:v>
                </c:pt>
                <c:pt idx="117">
                  <c:v>19.12</c:v>
                </c:pt>
                <c:pt idx="118">
                  <c:v>18.5</c:v>
                </c:pt>
                <c:pt idx="119">
                  <c:v>16.45</c:v>
                </c:pt>
                <c:pt idx="120">
                  <c:v>17.45</c:v>
                </c:pt>
                <c:pt idx="121">
                  <c:v>15.2</c:v>
                </c:pt>
                <c:pt idx="122">
                  <c:v>15.6</c:v>
                </c:pt>
                <c:pt idx="123">
                  <c:v>16.8</c:v>
                </c:pt>
                <c:pt idx="124">
                  <c:v>13.95</c:v>
                </c:pt>
                <c:pt idx="125">
                  <c:v>NaN</c:v>
                </c:pt>
                <c:pt idx="126">
                  <c:v>NaN</c:v>
                </c:pt>
                <c:pt idx="127">
                  <c:v>NaN</c:v>
                </c:pt>
                <c:pt idx="128">
                  <c:v>13.95</c:v>
                </c:pt>
                <c:pt idx="129">
                  <c:v>NaN</c:v>
                </c:pt>
              </c:numCache>
            </c:numRef>
          </c:xVal>
          <c:yVal>
            <c:numRef>
              <c:f>värmepumpdata!$AL$416:$AL$545</c:f>
              <c:numCache>
                <c:formatCode>General</c:formatCode>
                <c:ptCount val="130"/>
                <c:pt idx="0">
                  <c:v>64.1221374042952</c:v>
                </c:pt>
                <c:pt idx="1">
                  <c:v>69.3577981651969</c:v>
                </c:pt>
                <c:pt idx="2">
                  <c:v>73.5945485519299</c:v>
                </c:pt>
                <c:pt idx="3">
                  <c:v>70.0540540540717</c:v>
                </c:pt>
                <c:pt idx="4">
                  <c:v>83.3333333333333</c:v>
                </c:pt>
                <c:pt idx="5">
                  <c:v>78.6885245900138</c:v>
                </c:pt>
                <c:pt idx="6">
                  <c:v>NaN</c:v>
                </c:pt>
                <c:pt idx="7">
                  <c:v>80.4878048779345</c:v>
                </c:pt>
                <c:pt idx="8">
                  <c:v>75.0000000000574</c:v>
                </c:pt>
                <c:pt idx="9">
                  <c:v>100.000000000306</c:v>
                </c:pt>
                <c:pt idx="10">
                  <c:v>100</c:v>
                </c:pt>
                <c:pt idx="11">
                  <c:v>100</c:v>
                </c:pt>
                <c:pt idx="12">
                  <c:v>94.845360824287</c:v>
                </c:pt>
                <c:pt idx="13">
                  <c:v>87.1287128716888</c:v>
                </c:pt>
                <c:pt idx="14">
                  <c:v>74.1818181813785</c:v>
                </c:pt>
                <c:pt idx="15">
                  <c:v>76.3250883396622</c:v>
                </c:pt>
                <c:pt idx="16">
                  <c:v>84.0764331207697</c:v>
                </c:pt>
                <c:pt idx="17">
                  <c:v>76.6917293234425</c:v>
                </c:pt>
                <c:pt idx="18">
                  <c:v>69.0265486725308</c:v>
                </c:pt>
                <c:pt idx="19">
                  <c:v>60.4026845639472</c:v>
                </c:pt>
                <c:pt idx="20">
                  <c:v>59.7938144329179</c:v>
                </c:pt>
                <c:pt idx="21">
                  <c:v>56.3176895307333</c:v>
                </c:pt>
                <c:pt idx="22">
                  <c:v>57.3248407641612</c:v>
                </c:pt>
                <c:pt idx="23">
                  <c:v>54.7528517109781</c:v>
                </c:pt>
                <c:pt idx="24">
                  <c:v>45.8333333333333</c:v>
                </c:pt>
                <c:pt idx="25">
                  <c:v>45.8333333333333</c:v>
                </c:pt>
                <c:pt idx="26">
                  <c:v>42.1052631581011</c:v>
                </c:pt>
                <c:pt idx="27">
                  <c:v>41.6666666666667</c:v>
                </c:pt>
                <c:pt idx="28">
                  <c:v>54.1666666666667</c:v>
                </c:pt>
                <c:pt idx="29">
                  <c:v>54.1666666666667</c:v>
                </c:pt>
                <c:pt idx="30">
                  <c:v>45.8333333333333</c:v>
                </c:pt>
                <c:pt idx="31">
                  <c:v>38.1625441695485</c:v>
                </c:pt>
                <c:pt idx="32">
                  <c:v>35.0364963503054</c:v>
                </c:pt>
                <c:pt idx="33">
                  <c:v>NaN</c:v>
                </c:pt>
                <c:pt idx="34">
                  <c:v>28.9156626505213</c:v>
                </c:pt>
                <c:pt idx="35">
                  <c:v>36.0000000000838</c:v>
                </c:pt>
                <c:pt idx="36">
                  <c:v>50.0000000001323</c:v>
                </c:pt>
                <c:pt idx="37">
                  <c:v>43.7086092712873</c:v>
                </c:pt>
                <c:pt idx="38">
                  <c:v>52.3489932887542</c:v>
                </c:pt>
                <c:pt idx="39">
                  <c:v>54.0192926045825</c:v>
                </c:pt>
                <c:pt idx="40">
                  <c:v>60.2316602317144</c:v>
                </c:pt>
                <c:pt idx="41">
                  <c:v>75.9999999996461</c:v>
                </c:pt>
                <c:pt idx="42">
                  <c:v>52.5547445254581</c:v>
                </c:pt>
                <c:pt idx="43">
                  <c:v>46.45161290347</c:v>
                </c:pt>
                <c:pt idx="44">
                  <c:v>43.4782608694552</c:v>
                </c:pt>
                <c:pt idx="45">
                  <c:v>28.7671232876254</c:v>
                </c:pt>
                <c:pt idx="46">
                  <c:v>28.2352941176664</c:v>
                </c:pt>
                <c:pt idx="47">
                  <c:v>34.6570397112205</c:v>
                </c:pt>
                <c:pt idx="48">
                  <c:v>31.9391634980706</c:v>
                </c:pt>
                <c:pt idx="49">
                  <c:v>39.622641509521</c:v>
                </c:pt>
                <c:pt idx="50">
                  <c:v>38.1818181818586</c:v>
                </c:pt>
                <c:pt idx="51">
                  <c:v>35.2941176468655</c:v>
                </c:pt>
                <c:pt idx="52">
                  <c:v>32.2147651007718</c:v>
                </c:pt>
                <c:pt idx="53">
                  <c:v>17.647058823469</c:v>
                </c:pt>
                <c:pt idx="54">
                  <c:v>22.641509434012</c:v>
                </c:pt>
                <c:pt idx="55">
                  <c:v>20.4081632652576</c:v>
                </c:pt>
                <c:pt idx="56">
                  <c:v>28.9655172413561</c:v>
                </c:pt>
                <c:pt idx="57">
                  <c:v>26.8656716418144</c:v>
                </c:pt>
                <c:pt idx="58">
                  <c:v>25</c:v>
                </c:pt>
                <c:pt idx="59">
                  <c:v>22.2222222222222</c:v>
                </c:pt>
                <c:pt idx="60">
                  <c:v>23.2258064516827</c:v>
                </c:pt>
                <c:pt idx="61">
                  <c:v>22.7129337539265</c:v>
                </c:pt>
                <c:pt idx="62">
                  <c:v>28.7081339712599</c:v>
                </c:pt>
                <c:pt idx="63">
                  <c:v>36.0215053763441</c:v>
                </c:pt>
                <c:pt idx="64">
                  <c:v>33.2015810277902</c:v>
                </c:pt>
                <c:pt idx="65">
                  <c:v>39.8671096344898</c:v>
                </c:pt>
                <c:pt idx="66">
                  <c:v>40.3846153843894</c:v>
                </c:pt>
                <c:pt idx="67">
                  <c:v>42.5531914894671</c:v>
                </c:pt>
                <c:pt idx="68">
                  <c:v>33.3333333333333</c:v>
                </c:pt>
                <c:pt idx="69">
                  <c:v>37.037037037037</c:v>
                </c:pt>
                <c:pt idx="70">
                  <c:v>40.4761904761905</c:v>
                </c:pt>
                <c:pt idx="71">
                  <c:v>47.8632478632479</c:v>
                </c:pt>
                <c:pt idx="72">
                  <c:v>41.3793103448276</c:v>
                </c:pt>
                <c:pt idx="73">
                  <c:v>36.3636363637326</c:v>
                </c:pt>
                <c:pt idx="74">
                  <c:v>36.3636363635264</c:v>
                </c:pt>
                <c:pt idx="75">
                  <c:v>34.7826086956522</c:v>
                </c:pt>
                <c:pt idx="76">
                  <c:v>35.2941176470588</c:v>
                </c:pt>
                <c:pt idx="77">
                  <c:v>29.787234042627</c:v>
                </c:pt>
                <c:pt idx="78">
                  <c:v>31.3725490196078</c:v>
                </c:pt>
                <c:pt idx="79">
                  <c:v>37.1134020616775</c:v>
                </c:pt>
                <c:pt idx="80">
                  <c:v>27.2727272727067</c:v>
                </c:pt>
                <c:pt idx="81">
                  <c:v>34.0080971662163</c:v>
                </c:pt>
                <c:pt idx="82">
                  <c:v>33.3333333333333</c:v>
                </c:pt>
                <c:pt idx="83">
                  <c:v>35.9999999998324</c:v>
                </c:pt>
                <c:pt idx="84">
                  <c:v>28.7671232878318</c:v>
                </c:pt>
                <c:pt idx="85">
                  <c:v>25.8992805754528</c:v>
                </c:pt>
                <c:pt idx="86">
                  <c:v>20.0000000000466</c:v>
                </c:pt>
                <c:pt idx="87">
                  <c:v>21.7391304347276</c:v>
                </c:pt>
                <c:pt idx="88">
                  <c:v>26.3888888888889</c:v>
                </c:pt>
                <c:pt idx="89">
                  <c:v>19.047619047619</c:v>
                </c:pt>
                <c:pt idx="90">
                  <c:v>33.0555555555556</c:v>
                </c:pt>
                <c:pt idx="91">
                  <c:v>15.7894736842589</c:v>
                </c:pt>
                <c:pt idx="92">
                  <c:v>12.328767123268</c:v>
                </c:pt>
                <c:pt idx="93">
                  <c:v>11.6883116883029</c:v>
                </c:pt>
                <c:pt idx="94">
                  <c:v>20.6349206349206</c:v>
                </c:pt>
                <c:pt idx="95">
                  <c:v>20</c:v>
                </c:pt>
                <c:pt idx="96">
                  <c:v>21.7391304347276</c:v>
                </c:pt>
                <c:pt idx="97">
                  <c:v>18.8679245283433</c:v>
                </c:pt>
                <c:pt idx="98">
                  <c:v>19.3548387097138</c:v>
                </c:pt>
                <c:pt idx="99">
                  <c:v>18.1268882175354</c:v>
                </c:pt>
                <c:pt idx="100">
                  <c:v>11.2994350282486</c:v>
                </c:pt>
                <c:pt idx="101">
                  <c:v>28.093645484928</c:v>
                </c:pt>
                <c:pt idx="102">
                  <c:v>16.6666666666667</c:v>
                </c:pt>
                <c:pt idx="103">
                  <c:v>2.29533282325896</c:v>
                </c:pt>
                <c:pt idx="104">
                  <c:v>3.37078651685437</c:v>
                </c:pt>
                <c:pt idx="105">
                  <c:v>10.752688172043</c:v>
                </c:pt>
                <c:pt idx="106">
                  <c:v>8.82352941177981</c:v>
                </c:pt>
                <c:pt idx="107">
                  <c:v>2.3483365949098</c:v>
                </c:pt>
                <c:pt idx="108">
                  <c:v>4.063860667637</c:v>
                </c:pt>
                <c:pt idx="109">
                  <c:v>5.4435483870955</c:v>
                </c:pt>
                <c:pt idx="110">
                  <c:v>3.17220543806619</c:v>
                </c:pt>
                <c:pt idx="111">
                  <c:v>4.02777777777778</c:v>
                </c:pt>
                <c:pt idx="112">
                  <c:v>4.33734939758915</c:v>
                </c:pt>
                <c:pt idx="113">
                  <c:v>6.37450199203483</c:v>
                </c:pt>
                <c:pt idx="114">
                  <c:v>6.53950953678267</c:v>
                </c:pt>
                <c:pt idx="115">
                  <c:v>6.44007155635331</c:v>
                </c:pt>
                <c:pt idx="116">
                  <c:v>2.27920227920228</c:v>
                </c:pt>
                <c:pt idx="117">
                  <c:v>5.37634408602151</c:v>
                </c:pt>
                <c:pt idx="118">
                  <c:v>3.06435137895885</c:v>
                </c:pt>
                <c:pt idx="119">
                  <c:v>3.55380059229806</c:v>
                </c:pt>
                <c:pt idx="120">
                  <c:v>2.39162929745889</c:v>
                </c:pt>
                <c:pt idx="121">
                  <c:v>3.61990950226244</c:v>
                </c:pt>
                <c:pt idx="122">
                  <c:v>3.79746835443318</c:v>
                </c:pt>
                <c:pt idx="123">
                  <c:v>3.79746835443318</c:v>
                </c:pt>
                <c:pt idx="124">
                  <c:v>3.09119010819054</c:v>
                </c:pt>
                <c:pt idx="125">
                  <c:v>NaN</c:v>
                </c:pt>
                <c:pt idx="126">
                  <c:v>NaN</c:v>
                </c:pt>
                <c:pt idx="127">
                  <c:v>NaN</c:v>
                </c:pt>
                <c:pt idx="128">
                  <c:v>3.09119010819054</c:v>
                </c:pt>
                <c:pt idx="129">
                  <c:v>NaN</c:v>
                </c:pt>
              </c:numCache>
            </c:numRef>
          </c:yVal>
        </c:ser>
        <c:ser>
          <c:idx val="1"/>
          <c:order val="1"/>
          <c:tx>
            <c:strRef>
              <c:f>värmepumpdata!$AX$395</c:f>
              <c:strCache>
                <c:ptCount val="1"/>
                <c:pt idx="0">
                  <c:v>Juli 2011 19jan 2012</c:v>
                </c:pt>
              </c:strCache>
            </c:strRef>
          </c:tx>
          <c:spPr>
            <a:solidFill>
              <a:srgbClr val="579d1c"/>
            </a:solidFill>
          </c:spPr>
          <c:marker/>
          <c:xVal>
            <c:numRef>
              <c:f>värmepumpdata!$AG$329:$AG$415</c:f>
              <c:numCache>
                <c:formatCode>General</c:formatCode>
                <c:ptCount val="87"/>
                <c:pt idx="0">
                  <c:v>NaN</c:v>
                </c:pt>
                <c:pt idx="1">
                  <c:v>21.65</c:v>
                </c:pt>
                <c:pt idx="2">
                  <c:v>18.7</c:v>
                </c:pt>
                <c:pt idx="3">
                  <c:v>22.5</c:v>
                </c:pt>
                <c:pt idx="4">
                  <c:v>23.7</c:v>
                </c:pt>
                <c:pt idx="5">
                  <c:v>22.95</c:v>
                </c:pt>
                <c:pt idx="6">
                  <c:v>23.2</c:v>
                </c:pt>
                <c:pt idx="7">
                  <c:v>17.85</c:v>
                </c:pt>
                <c:pt idx="8">
                  <c:v>19.2</c:v>
                </c:pt>
                <c:pt idx="9">
                  <c:v>19.2</c:v>
                </c:pt>
                <c:pt idx="10">
                  <c:v>19.4</c:v>
                </c:pt>
                <c:pt idx="11">
                  <c:v>20.95</c:v>
                </c:pt>
                <c:pt idx="12">
                  <c:v>19.7</c:v>
                </c:pt>
                <c:pt idx="13">
                  <c:v>18.2</c:v>
                </c:pt>
                <c:pt idx="14">
                  <c:v>18.85</c:v>
                </c:pt>
                <c:pt idx="15">
                  <c:v>21.7</c:v>
                </c:pt>
                <c:pt idx="16">
                  <c:v>22</c:v>
                </c:pt>
                <c:pt idx="17">
                  <c:v>NaN</c:v>
                </c:pt>
                <c:pt idx="18">
                  <c:v>20.95</c:v>
                </c:pt>
                <c:pt idx="19">
                  <c:v>21.9</c:v>
                </c:pt>
                <c:pt idx="20">
                  <c:v>18.35</c:v>
                </c:pt>
                <c:pt idx="21">
                  <c:v>15.6</c:v>
                </c:pt>
                <c:pt idx="22">
                  <c:v>14.7</c:v>
                </c:pt>
                <c:pt idx="23">
                  <c:v>18.05</c:v>
                </c:pt>
                <c:pt idx="24">
                  <c:v>15.45</c:v>
                </c:pt>
                <c:pt idx="25">
                  <c:v>NaN</c:v>
                </c:pt>
                <c:pt idx="26">
                  <c:v>16.6</c:v>
                </c:pt>
                <c:pt idx="27">
                  <c:v>17.4</c:v>
                </c:pt>
                <c:pt idx="28">
                  <c:v>13.5</c:v>
                </c:pt>
                <c:pt idx="29">
                  <c:v>13.95</c:v>
                </c:pt>
                <c:pt idx="30">
                  <c:v>16.2</c:v>
                </c:pt>
                <c:pt idx="31">
                  <c:v>15.95</c:v>
                </c:pt>
                <c:pt idx="32">
                  <c:v>13.7</c:v>
                </c:pt>
                <c:pt idx="33">
                  <c:v>9.95</c:v>
                </c:pt>
                <c:pt idx="34">
                  <c:v>9.9</c:v>
                </c:pt>
                <c:pt idx="35">
                  <c:v>14.15</c:v>
                </c:pt>
                <c:pt idx="36">
                  <c:v>13.35</c:v>
                </c:pt>
                <c:pt idx="37">
                  <c:v>14.4</c:v>
                </c:pt>
                <c:pt idx="38">
                  <c:v>13.7</c:v>
                </c:pt>
                <c:pt idx="39">
                  <c:v>12.95</c:v>
                </c:pt>
                <c:pt idx="40">
                  <c:v>12.45</c:v>
                </c:pt>
                <c:pt idx="41">
                  <c:v>14.95</c:v>
                </c:pt>
                <c:pt idx="42">
                  <c:v>13.35</c:v>
                </c:pt>
                <c:pt idx="43">
                  <c:v>15.45</c:v>
                </c:pt>
                <c:pt idx="44">
                  <c:v>15.8</c:v>
                </c:pt>
                <c:pt idx="45">
                  <c:v>15.25</c:v>
                </c:pt>
                <c:pt idx="46">
                  <c:v>NaN</c:v>
                </c:pt>
                <c:pt idx="47">
                  <c:v>14.95</c:v>
                </c:pt>
                <c:pt idx="48">
                  <c:v>14.1</c:v>
                </c:pt>
                <c:pt idx="49">
                  <c:v>12.15</c:v>
                </c:pt>
                <c:pt idx="50">
                  <c:v>9.45</c:v>
                </c:pt>
                <c:pt idx="51">
                  <c:v>6.75</c:v>
                </c:pt>
                <c:pt idx="52">
                  <c:v>8.95</c:v>
                </c:pt>
                <c:pt idx="53">
                  <c:v>6.1</c:v>
                </c:pt>
                <c:pt idx="54">
                  <c:v>8.15</c:v>
                </c:pt>
                <c:pt idx="55">
                  <c:v>8.7</c:v>
                </c:pt>
                <c:pt idx="56">
                  <c:v>10.95</c:v>
                </c:pt>
                <c:pt idx="57">
                  <c:v>NaN</c:v>
                </c:pt>
                <c:pt idx="58">
                  <c:v>10.2</c:v>
                </c:pt>
                <c:pt idx="59">
                  <c:v>8.7</c:v>
                </c:pt>
                <c:pt idx="60">
                  <c:v>4.9</c:v>
                </c:pt>
                <c:pt idx="61">
                  <c:v>4.85</c:v>
                </c:pt>
                <c:pt idx="62">
                  <c:v>5.2</c:v>
                </c:pt>
                <c:pt idx="63">
                  <c:v>4.45</c:v>
                </c:pt>
                <c:pt idx="64">
                  <c:v>1</c:v>
                </c:pt>
                <c:pt idx="65">
                  <c:v>2.2</c:v>
                </c:pt>
                <c:pt idx="66">
                  <c:v>2.5</c:v>
                </c:pt>
                <c:pt idx="67">
                  <c:v>6.8</c:v>
                </c:pt>
                <c:pt idx="68">
                  <c:v>7.6</c:v>
                </c:pt>
                <c:pt idx="69">
                  <c:v>6.95</c:v>
                </c:pt>
                <c:pt idx="70">
                  <c:v>NaN</c:v>
                </c:pt>
                <c:pt idx="71">
                  <c:v>4.7</c:v>
                </c:pt>
                <c:pt idx="72">
                  <c:v>0.5</c:v>
                </c:pt>
                <c:pt idx="73">
                  <c:v>1.55</c:v>
                </c:pt>
                <c:pt idx="74">
                  <c:v>4.7</c:v>
                </c:pt>
                <c:pt idx="75">
                  <c:v>1.1</c:v>
                </c:pt>
                <c:pt idx="76">
                  <c:v>1.75</c:v>
                </c:pt>
                <c:pt idx="77">
                  <c:v>4.25</c:v>
                </c:pt>
                <c:pt idx="78">
                  <c:v>7.45</c:v>
                </c:pt>
                <c:pt idx="79">
                  <c:v>4.7</c:v>
                </c:pt>
                <c:pt idx="80">
                  <c:v>NaN</c:v>
                </c:pt>
                <c:pt idx="81">
                  <c:v>0.25</c:v>
                </c:pt>
                <c:pt idx="82">
                  <c:v>3.75</c:v>
                </c:pt>
                <c:pt idx="83">
                  <c:v>-1.4</c:v>
                </c:pt>
                <c:pt idx="84">
                  <c:v>2</c:v>
                </c:pt>
                <c:pt idx="85">
                  <c:v>0.7</c:v>
                </c:pt>
                <c:pt idx="86">
                  <c:v>1.25</c:v>
                </c:pt>
              </c:numCache>
            </c:numRef>
          </c:xVal>
          <c:yVal>
            <c:numRef>
              <c:f>värmepumpdata!$AL$329:$AL$415</c:f>
              <c:numCache>
                <c:formatCode>General</c:formatCode>
                <c:ptCount val="87"/>
                <c:pt idx="0">
                  <c:v>NaN</c:v>
                </c:pt>
                <c:pt idx="1">
                  <c:v>3.571428571436</c:v>
                </c:pt>
                <c:pt idx="2">
                  <c:v>5.38116591928813</c:v>
                </c:pt>
                <c:pt idx="3">
                  <c:v>4.04040404040404</c:v>
                </c:pt>
                <c:pt idx="4">
                  <c:v>4.16666666666667</c:v>
                </c:pt>
                <c:pt idx="5">
                  <c:v>3.96039603959483</c:v>
                </c:pt>
                <c:pt idx="6">
                  <c:v>4.16666666666667</c:v>
                </c:pt>
                <c:pt idx="7">
                  <c:v>4.25531914894671</c:v>
                </c:pt>
                <c:pt idx="8">
                  <c:v>7.94701986750678</c:v>
                </c:pt>
                <c:pt idx="9">
                  <c:v>4.34782608697853</c:v>
                </c:pt>
                <c:pt idx="10">
                  <c:v>3.94736842105565</c:v>
                </c:pt>
                <c:pt idx="11">
                  <c:v>4.25531914891509</c:v>
                </c:pt>
                <c:pt idx="12">
                  <c:v>3.92156862745098</c:v>
                </c:pt>
                <c:pt idx="13">
                  <c:v>6.84931506849861</c:v>
                </c:pt>
                <c:pt idx="14">
                  <c:v>6.84450684450419</c:v>
                </c:pt>
                <c:pt idx="15">
                  <c:v>7.37302020754132</c:v>
                </c:pt>
                <c:pt idx="16">
                  <c:v>3.99999999999534</c:v>
                </c:pt>
                <c:pt idx="17">
                  <c:v>NaN</c:v>
                </c:pt>
                <c:pt idx="18">
                  <c:v>3.6697247706422</c:v>
                </c:pt>
                <c:pt idx="19">
                  <c:v>4.21792618629519</c:v>
                </c:pt>
                <c:pt idx="20">
                  <c:v>4.01673640167442</c:v>
                </c:pt>
                <c:pt idx="21">
                  <c:v>4.32276657060446</c:v>
                </c:pt>
                <c:pt idx="22">
                  <c:v>4.08163265305153</c:v>
                </c:pt>
                <c:pt idx="23">
                  <c:v>3.33333333333333</c:v>
                </c:pt>
                <c:pt idx="24">
                  <c:v>4.04040404040404</c:v>
                </c:pt>
                <c:pt idx="25">
                  <c:v>NaN</c:v>
                </c:pt>
                <c:pt idx="26">
                  <c:v>3.10880829015919</c:v>
                </c:pt>
                <c:pt idx="27">
                  <c:v>4.08163265306122</c:v>
                </c:pt>
                <c:pt idx="28">
                  <c:v>7.69230769223881</c:v>
                </c:pt>
                <c:pt idx="29">
                  <c:v>1.95121951219734</c:v>
                </c:pt>
                <c:pt idx="30">
                  <c:v>17.2413793103102</c:v>
                </c:pt>
                <c:pt idx="31">
                  <c:v>8.39160839161522</c:v>
                </c:pt>
                <c:pt idx="32">
                  <c:v>4.51127819549662</c:v>
                </c:pt>
                <c:pt idx="33">
                  <c:v>11.5384615384357</c:v>
                </c:pt>
                <c:pt idx="34">
                  <c:v>19.0140845070734</c:v>
                </c:pt>
                <c:pt idx="35">
                  <c:v>7.7922077922019</c:v>
                </c:pt>
                <c:pt idx="36">
                  <c:v>13.6363636362915</c:v>
                </c:pt>
                <c:pt idx="37">
                  <c:v>8.33333333333333</c:v>
                </c:pt>
                <c:pt idx="38">
                  <c:v>12.5</c:v>
                </c:pt>
                <c:pt idx="39">
                  <c:v>7.61904761904762</c:v>
                </c:pt>
                <c:pt idx="40">
                  <c:v>12.5</c:v>
                </c:pt>
                <c:pt idx="41">
                  <c:v>10.6382978723668</c:v>
                </c:pt>
                <c:pt idx="42">
                  <c:v>8.57142857139293</c:v>
                </c:pt>
                <c:pt idx="43">
                  <c:v>8.33333333333333</c:v>
                </c:pt>
                <c:pt idx="44">
                  <c:v>4.12371134021608</c:v>
                </c:pt>
                <c:pt idx="45">
                  <c:v>7.50000000001092</c:v>
                </c:pt>
                <c:pt idx="46">
                  <c:v>NaN</c:v>
                </c:pt>
                <c:pt idx="47">
                  <c:v>6.43546657132213</c:v>
                </c:pt>
                <c:pt idx="48">
                  <c:v>5.62983814214972</c:v>
                </c:pt>
                <c:pt idx="49">
                  <c:v>7.94701986756192</c:v>
                </c:pt>
                <c:pt idx="50">
                  <c:v>19.6162046908413</c:v>
                </c:pt>
                <c:pt idx="51">
                  <c:v>19.6051735874714</c:v>
                </c:pt>
                <c:pt idx="52">
                  <c:v>21.5568862275149</c:v>
                </c:pt>
                <c:pt idx="53">
                  <c:v>23.5849056603903</c:v>
                </c:pt>
                <c:pt idx="54">
                  <c:v>23.225806451578</c:v>
                </c:pt>
                <c:pt idx="55">
                  <c:v>22.3335719398674</c:v>
                </c:pt>
                <c:pt idx="56">
                  <c:v>13.9941690962479</c:v>
                </c:pt>
                <c:pt idx="57">
                  <c:v>NaN</c:v>
                </c:pt>
                <c:pt idx="58">
                  <c:v>21.0218978102154</c:v>
                </c:pt>
                <c:pt idx="59">
                  <c:v>24.4897959183092</c:v>
                </c:pt>
                <c:pt idx="60">
                  <c:v>31.7606444188893</c:v>
                </c:pt>
                <c:pt idx="61">
                  <c:v>31.3636363636447</c:v>
                </c:pt>
                <c:pt idx="62">
                  <c:v>41.25000000006</c:v>
                </c:pt>
                <c:pt idx="63">
                  <c:v>41.6988416988792</c:v>
                </c:pt>
                <c:pt idx="64">
                  <c:v>49.1228070175439</c:v>
                </c:pt>
                <c:pt idx="65">
                  <c:v>41.0958904108934</c:v>
                </c:pt>
                <c:pt idx="66">
                  <c:v>47.4576271186441</c:v>
                </c:pt>
                <c:pt idx="67">
                  <c:v>31.5789473683437</c:v>
                </c:pt>
                <c:pt idx="68">
                  <c:v>24.7422680412965</c:v>
                </c:pt>
                <c:pt idx="69">
                  <c:v>33.6600202771233</c:v>
                </c:pt>
                <c:pt idx="70">
                  <c:v>NaN</c:v>
                </c:pt>
                <c:pt idx="71">
                  <c:v>40.8668730650302</c:v>
                </c:pt>
                <c:pt idx="72">
                  <c:v>52.9655172413368</c:v>
                </c:pt>
                <c:pt idx="73">
                  <c:v>48.0000000000279</c:v>
                </c:pt>
                <c:pt idx="74">
                  <c:v>45.0363196126035</c:v>
                </c:pt>
                <c:pt idx="75">
                  <c:v>55.6291390729335</c:v>
                </c:pt>
                <c:pt idx="76">
                  <c:v>60.9800362976149</c:v>
                </c:pt>
                <c:pt idx="77">
                  <c:v>41.3559322033735</c:v>
                </c:pt>
                <c:pt idx="78">
                  <c:v>27.0096463022912</c:v>
                </c:pt>
                <c:pt idx="79">
                  <c:v>37.8640776699243</c:v>
                </c:pt>
                <c:pt idx="80">
                  <c:v>47.7611940297678</c:v>
                </c:pt>
                <c:pt idx="81">
                  <c:v>44.4444444444444</c:v>
                </c:pt>
                <c:pt idx="82">
                  <c:v>39.6039603960396</c:v>
                </c:pt>
                <c:pt idx="83">
                  <c:v>56.5517241379537</c:v>
                </c:pt>
                <c:pt idx="84">
                  <c:v>45.6431535269489</c:v>
                </c:pt>
                <c:pt idx="85">
                  <c:v>69.5652173913924</c:v>
                </c:pt>
                <c:pt idx="86">
                  <c:v>57.3248407643525</c:v>
                </c:pt>
              </c:numCache>
            </c:numRef>
          </c:yVal>
        </c:ser>
        <c:ser>
          <c:idx val="2"/>
          <c:order val="2"/>
          <c:tx>
            <c:strRef>
              <c:f>värmepumpdata!$AX$394</c:f>
              <c:strCache>
                <c:ptCount val="1"/>
                <c:pt idx="0">
                  <c:v>Okt 2010 – juni 2011</c:v>
                </c:pt>
              </c:strCache>
            </c:strRef>
          </c:tx>
          <c:spPr>
            <a:solidFill>
              <a:srgbClr val="ff420e"/>
            </a:solidFill>
          </c:spPr>
          <c:marker/>
          <c:xVal>
            <c:numRef>
              <c:f>värmepumpdata!$AG$124:$AG$328</c:f>
              <c:numCache>
                <c:formatCode>General</c:formatCode>
                <c:ptCount val="205"/>
                <c:pt idx="0">
                  <c:v>NaN</c:v>
                </c:pt>
                <c:pt idx="1">
                  <c:v>NaN</c:v>
                </c:pt>
                <c:pt idx="2">
                  <c:v>NaN</c:v>
                </c:pt>
                <c:pt idx="3">
                  <c:v>NaN</c:v>
                </c:pt>
                <c:pt idx="4">
                  <c:v>NaN</c:v>
                </c:pt>
                <c:pt idx="5">
                  <c:v>NaN</c:v>
                </c:pt>
                <c:pt idx="6">
                  <c:v>NaN</c:v>
                </c:pt>
                <c:pt idx="7">
                  <c:v>NaN</c:v>
                </c:pt>
                <c:pt idx="8">
                  <c:v>NaN</c:v>
                </c:pt>
                <c:pt idx="9">
                  <c:v>NaN</c:v>
                </c:pt>
                <c:pt idx="10">
                  <c:v>NaN</c:v>
                </c:pt>
                <c:pt idx="11">
                  <c:v>NaN</c:v>
                </c:pt>
                <c:pt idx="12">
                  <c:v>NaN</c:v>
                </c:pt>
                <c:pt idx="13">
                  <c:v>NaN</c:v>
                </c:pt>
                <c:pt idx="14">
                  <c:v>NaN</c:v>
                </c:pt>
                <c:pt idx="15">
                  <c:v>NaN</c:v>
                </c:pt>
                <c:pt idx="16">
                  <c:v>NaN</c:v>
                </c:pt>
                <c:pt idx="17">
                  <c:v>NaN</c:v>
                </c:pt>
                <c:pt idx="18">
                  <c:v>NaN</c:v>
                </c:pt>
                <c:pt idx="19">
                  <c:v>NaN</c:v>
                </c:pt>
                <c:pt idx="20">
                  <c:v>-7.5</c:v>
                </c:pt>
                <c:pt idx="21">
                  <c:v>-3</c:v>
                </c:pt>
                <c:pt idx="22">
                  <c:v>-5</c:v>
                </c:pt>
                <c:pt idx="23">
                  <c:v>-2.25</c:v>
                </c:pt>
                <c:pt idx="24">
                  <c:v>-5.95</c:v>
                </c:pt>
                <c:pt idx="25">
                  <c:v>-8.45</c:v>
                </c:pt>
                <c:pt idx="26">
                  <c:v>-11.1</c:v>
                </c:pt>
                <c:pt idx="27">
                  <c:v>-9.7</c:v>
                </c:pt>
                <c:pt idx="28">
                  <c:v>-10.85</c:v>
                </c:pt>
                <c:pt idx="29">
                  <c:v>-11.45</c:v>
                </c:pt>
                <c:pt idx="30">
                  <c:v>-10.2</c:v>
                </c:pt>
                <c:pt idx="31">
                  <c:v>-7.05</c:v>
                </c:pt>
                <c:pt idx="32">
                  <c:v>-4.45</c:v>
                </c:pt>
                <c:pt idx="33">
                  <c:v>-6.2</c:v>
                </c:pt>
                <c:pt idx="34">
                  <c:v>-9.7</c:v>
                </c:pt>
                <c:pt idx="35">
                  <c:v>-5</c:v>
                </c:pt>
                <c:pt idx="36">
                  <c:v>NaN</c:v>
                </c:pt>
                <c:pt idx="37">
                  <c:v>-1.5</c:v>
                </c:pt>
                <c:pt idx="38">
                  <c:v>NaN</c:v>
                </c:pt>
                <c:pt idx="39">
                  <c:v>-5.1</c:v>
                </c:pt>
                <c:pt idx="40">
                  <c:v>-0.5</c:v>
                </c:pt>
                <c:pt idx="41">
                  <c:v>-1.1</c:v>
                </c:pt>
                <c:pt idx="42">
                  <c:v>0.75</c:v>
                </c:pt>
                <c:pt idx="43">
                  <c:v>-1.75</c:v>
                </c:pt>
                <c:pt idx="44">
                  <c:v>1.95</c:v>
                </c:pt>
                <c:pt idx="45">
                  <c:v>3.2</c:v>
                </c:pt>
                <c:pt idx="46">
                  <c:v>0.2</c:v>
                </c:pt>
                <c:pt idx="47">
                  <c:v>-0.95</c:v>
                </c:pt>
                <c:pt idx="48">
                  <c:v>-1.7</c:v>
                </c:pt>
                <c:pt idx="49">
                  <c:v>-1.45</c:v>
                </c:pt>
                <c:pt idx="50">
                  <c:v>0.37</c:v>
                </c:pt>
                <c:pt idx="51">
                  <c:v>-1</c:v>
                </c:pt>
                <c:pt idx="52">
                  <c:v>-3.1</c:v>
                </c:pt>
                <c:pt idx="53">
                  <c:v>-2.35</c:v>
                </c:pt>
                <c:pt idx="54">
                  <c:v>-1</c:v>
                </c:pt>
                <c:pt idx="55">
                  <c:v>-0.6</c:v>
                </c:pt>
                <c:pt idx="56">
                  <c:v>1</c:v>
                </c:pt>
                <c:pt idx="57">
                  <c:v>0.5</c:v>
                </c:pt>
                <c:pt idx="58">
                  <c:v>0.5</c:v>
                </c:pt>
                <c:pt idx="59">
                  <c:v>-3.95</c:v>
                </c:pt>
                <c:pt idx="60">
                  <c:v>NaN</c:v>
                </c:pt>
                <c:pt idx="61">
                  <c:v>-7.15</c:v>
                </c:pt>
                <c:pt idx="62">
                  <c:v>-3.25</c:v>
                </c:pt>
                <c:pt idx="63">
                  <c:v>0</c:v>
                </c:pt>
                <c:pt idx="64">
                  <c:v>-0.25</c:v>
                </c:pt>
                <c:pt idx="65">
                  <c:v>0</c:v>
                </c:pt>
                <c:pt idx="66">
                  <c:v>NaN</c:v>
                </c:pt>
                <c:pt idx="67">
                  <c:v>2.95</c:v>
                </c:pt>
                <c:pt idx="68">
                  <c:v>3.45</c:v>
                </c:pt>
                <c:pt idx="69">
                  <c:v>3.2</c:v>
                </c:pt>
                <c:pt idx="70">
                  <c:v>2.1</c:v>
                </c:pt>
                <c:pt idx="71">
                  <c:v>3</c:v>
                </c:pt>
                <c:pt idx="72">
                  <c:v>1</c:v>
                </c:pt>
                <c:pt idx="73">
                  <c:v>0.25</c:v>
                </c:pt>
                <c:pt idx="74">
                  <c:v>2.2</c:v>
                </c:pt>
                <c:pt idx="75">
                  <c:v>0</c:v>
                </c:pt>
                <c:pt idx="76">
                  <c:v>0.75</c:v>
                </c:pt>
                <c:pt idx="77">
                  <c:v>NaN</c:v>
                </c:pt>
                <c:pt idx="78">
                  <c:v>-3.75</c:v>
                </c:pt>
                <c:pt idx="79">
                  <c:v>-5.25</c:v>
                </c:pt>
                <c:pt idx="80">
                  <c:v>-7.3</c:v>
                </c:pt>
                <c:pt idx="81">
                  <c:v>-10.95</c:v>
                </c:pt>
                <c:pt idx="82">
                  <c:v>-7.75</c:v>
                </c:pt>
                <c:pt idx="83">
                  <c:v>-6.4</c:v>
                </c:pt>
                <c:pt idx="84">
                  <c:v>-5.9</c:v>
                </c:pt>
                <c:pt idx="85">
                  <c:v>-3.7</c:v>
                </c:pt>
                <c:pt idx="86">
                  <c:v>-0.1</c:v>
                </c:pt>
                <c:pt idx="87">
                  <c:v>0</c:v>
                </c:pt>
                <c:pt idx="88">
                  <c:v>-0.7</c:v>
                </c:pt>
                <c:pt idx="89">
                  <c:v>-1.1</c:v>
                </c:pt>
                <c:pt idx="90">
                  <c:v>NaN</c:v>
                </c:pt>
                <c:pt idx="91">
                  <c:v>-0.5</c:v>
                </c:pt>
                <c:pt idx="92">
                  <c:v>-1.75</c:v>
                </c:pt>
                <c:pt idx="93">
                  <c:v>1.22</c:v>
                </c:pt>
                <c:pt idx="94">
                  <c:v>0.95</c:v>
                </c:pt>
                <c:pt idx="95">
                  <c:v>2.7</c:v>
                </c:pt>
                <c:pt idx="96">
                  <c:v>-0.75</c:v>
                </c:pt>
                <c:pt idx="97">
                  <c:v>0.75</c:v>
                </c:pt>
                <c:pt idx="98">
                  <c:v>1.9</c:v>
                </c:pt>
                <c:pt idx="99">
                  <c:v>1.95</c:v>
                </c:pt>
                <c:pt idx="100">
                  <c:v>1.7</c:v>
                </c:pt>
                <c:pt idx="101">
                  <c:v>0.4</c:v>
                </c:pt>
                <c:pt idx="102">
                  <c:v>3.25</c:v>
                </c:pt>
                <c:pt idx="103">
                  <c:v>3.8</c:v>
                </c:pt>
                <c:pt idx="104">
                  <c:v>3.95</c:v>
                </c:pt>
                <c:pt idx="105">
                  <c:v>2.25</c:v>
                </c:pt>
                <c:pt idx="106">
                  <c:v>-0.5</c:v>
                </c:pt>
                <c:pt idx="107">
                  <c:v>-0.0999999999999999</c:v>
                </c:pt>
                <c:pt idx="108">
                  <c:v>1.05</c:v>
                </c:pt>
                <c:pt idx="109">
                  <c:v>2.5</c:v>
                </c:pt>
                <c:pt idx="110">
                  <c:v>1.5</c:v>
                </c:pt>
                <c:pt idx="111">
                  <c:v>6.45</c:v>
                </c:pt>
                <c:pt idx="112">
                  <c:v>5.65</c:v>
                </c:pt>
                <c:pt idx="113">
                  <c:v>7.95</c:v>
                </c:pt>
                <c:pt idx="114">
                  <c:v>4.45</c:v>
                </c:pt>
                <c:pt idx="115">
                  <c:v>0.5</c:v>
                </c:pt>
                <c:pt idx="116">
                  <c:v>2.75</c:v>
                </c:pt>
                <c:pt idx="117">
                  <c:v>2.25</c:v>
                </c:pt>
                <c:pt idx="118">
                  <c:v>5.2</c:v>
                </c:pt>
                <c:pt idx="119">
                  <c:v>3.75</c:v>
                </c:pt>
                <c:pt idx="120">
                  <c:v>6.65</c:v>
                </c:pt>
                <c:pt idx="121">
                  <c:v>NaN</c:v>
                </c:pt>
                <c:pt idx="122">
                  <c:v>6.2</c:v>
                </c:pt>
                <c:pt idx="123">
                  <c:v>4.95</c:v>
                </c:pt>
                <c:pt idx="124">
                  <c:v>4.25</c:v>
                </c:pt>
                <c:pt idx="125">
                  <c:v>5.2</c:v>
                </c:pt>
                <c:pt idx="126">
                  <c:v>6.45</c:v>
                </c:pt>
                <c:pt idx="127">
                  <c:v>7.45</c:v>
                </c:pt>
                <c:pt idx="128">
                  <c:v>8.45</c:v>
                </c:pt>
                <c:pt idx="129">
                  <c:v>9.7</c:v>
                </c:pt>
                <c:pt idx="130">
                  <c:v>8.7</c:v>
                </c:pt>
                <c:pt idx="131">
                  <c:v>8.2</c:v>
                </c:pt>
                <c:pt idx="132">
                  <c:v>9.2</c:v>
                </c:pt>
                <c:pt idx="133">
                  <c:v>7.2</c:v>
                </c:pt>
                <c:pt idx="134">
                  <c:v>6.85</c:v>
                </c:pt>
                <c:pt idx="135">
                  <c:v>6.65</c:v>
                </c:pt>
                <c:pt idx="136">
                  <c:v>7.2</c:v>
                </c:pt>
                <c:pt idx="137">
                  <c:v>8.7</c:v>
                </c:pt>
                <c:pt idx="138">
                  <c:v>8.4</c:v>
                </c:pt>
                <c:pt idx="139">
                  <c:v>11.7</c:v>
                </c:pt>
                <c:pt idx="140">
                  <c:v>13.2</c:v>
                </c:pt>
                <c:pt idx="141">
                  <c:v>9.95</c:v>
                </c:pt>
                <c:pt idx="142">
                  <c:v>12.45</c:v>
                </c:pt>
                <c:pt idx="143">
                  <c:v>15.9</c:v>
                </c:pt>
                <c:pt idx="144">
                  <c:v>13.9</c:v>
                </c:pt>
                <c:pt idx="145">
                  <c:v>9.7</c:v>
                </c:pt>
                <c:pt idx="146">
                  <c:v>10.95</c:v>
                </c:pt>
                <c:pt idx="147">
                  <c:v>12.7</c:v>
                </c:pt>
                <c:pt idx="148">
                  <c:v>13.7</c:v>
                </c:pt>
                <c:pt idx="149">
                  <c:v>13.15</c:v>
                </c:pt>
                <c:pt idx="150">
                  <c:v>9.32321428571428</c:v>
                </c:pt>
                <c:pt idx="151">
                  <c:v>13.2</c:v>
                </c:pt>
                <c:pt idx="152">
                  <c:v>8.5</c:v>
                </c:pt>
                <c:pt idx="153">
                  <c:v>8.65</c:v>
                </c:pt>
                <c:pt idx="154">
                  <c:v>6.25</c:v>
                </c:pt>
                <c:pt idx="155">
                  <c:v>10.55</c:v>
                </c:pt>
                <c:pt idx="156">
                  <c:v>14.45</c:v>
                </c:pt>
                <c:pt idx="157">
                  <c:v>16.2</c:v>
                </c:pt>
                <c:pt idx="158">
                  <c:v>15.95</c:v>
                </c:pt>
                <c:pt idx="159">
                  <c:v>15.9</c:v>
                </c:pt>
                <c:pt idx="160">
                  <c:v>13.8</c:v>
                </c:pt>
                <c:pt idx="161">
                  <c:v>13.15</c:v>
                </c:pt>
                <c:pt idx="162">
                  <c:v>13.65</c:v>
                </c:pt>
                <c:pt idx="163">
                  <c:v>10.95</c:v>
                </c:pt>
                <c:pt idx="164">
                  <c:v>11.95</c:v>
                </c:pt>
                <c:pt idx="165">
                  <c:v>13.35</c:v>
                </c:pt>
                <c:pt idx="166">
                  <c:v>14.3</c:v>
                </c:pt>
                <c:pt idx="167">
                  <c:v>13</c:v>
                </c:pt>
                <c:pt idx="168">
                  <c:v>12.75</c:v>
                </c:pt>
                <c:pt idx="169">
                  <c:v>13.5</c:v>
                </c:pt>
                <c:pt idx="170">
                  <c:v>11.95</c:v>
                </c:pt>
                <c:pt idx="171">
                  <c:v>14.2</c:v>
                </c:pt>
                <c:pt idx="172">
                  <c:v>14.45</c:v>
                </c:pt>
                <c:pt idx="173">
                  <c:v>12.05</c:v>
                </c:pt>
                <c:pt idx="174">
                  <c:v>13.45</c:v>
                </c:pt>
                <c:pt idx="175">
                  <c:v>16.95</c:v>
                </c:pt>
                <c:pt idx="176">
                  <c:v>12.924</c:v>
                </c:pt>
                <c:pt idx="177">
                  <c:v>13.45</c:v>
                </c:pt>
                <c:pt idx="178">
                  <c:v>18.05</c:v>
                </c:pt>
                <c:pt idx="179">
                  <c:v>19.7</c:v>
                </c:pt>
                <c:pt idx="180">
                  <c:v>19.5</c:v>
                </c:pt>
                <c:pt idx="181">
                  <c:v>20.85</c:v>
                </c:pt>
                <c:pt idx="182">
                  <c:v>22.7</c:v>
                </c:pt>
                <c:pt idx="183">
                  <c:v>19.65</c:v>
                </c:pt>
                <c:pt idx="184">
                  <c:v>16.7</c:v>
                </c:pt>
                <c:pt idx="185">
                  <c:v>18.95</c:v>
                </c:pt>
                <c:pt idx="186">
                  <c:v>17.7</c:v>
                </c:pt>
                <c:pt idx="187">
                  <c:v>16</c:v>
                </c:pt>
                <c:pt idx="188">
                  <c:v>16.95</c:v>
                </c:pt>
                <c:pt idx="189">
                  <c:v>18.9</c:v>
                </c:pt>
                <c:pt idx="190">
                  <c:v>18.2</c:v>
                </c:pt>
                <c:pt idx="191">
                  <c:v>18.7</c:v>
                </c:pt>
                <c:pt idx="192">
                  <c:v>15.3</c:v>
                </c:pt>
                <c:pt idx="193">
                  <c:v>18.25</c:v>
                </c:pt>
                <c:pt idx="194">
                  <c:v>17.4</c:v>
                </c:pt>
                <c:pt idx="195">
                  <c:v>16.15</c:v>
                </c:pt>
                <c:pt idx="196">
                  <c:v>18</c:v>
                </c:pt>
                <c:pt idx="197">
                  <c:v>17.8</c:v>
                </c:pt>
                <c:pt idx="198">
                  <c:v>17.7</c:v>
                </c:pt>
                <c:pt idx="199">
                  <c:v>17.4</c:v>
                </c:pt>
                <c:pt idx="200">
                  <c:v>16.95</c:v>
                </c:pt>
                <c:pt idx="201">
                  <c:v>16.45</c:v>
                </c:pt>
                <c:pt idx="202">
                  <c:v>20.2</c:v>
                </c:pt>
                <c:pt idx="203">
                  <c:v>20.45</c:v>
                </c:pt>
                <c:pt idx="204">
                  <c:v>21.7</c:v>
                </c:pt>
              </c:numCache>
            </c:numRef>
          </c:xVal>
          <c:yVal>
            <c:numRef>
              <c:f>värmepumpdata!$AL$124:$AL$328</c:f>
              <c:numCache>
                <c:formatCode>General</c:formatCode>
                <c:ptCount val="205"/>
                <c:pt idx="0">
                  <c:v>NaN</c:v>
                </c:pt>
                <c:pt idx="1">
                  <c:v>NaN</c:v>
                </c:pt>
                <c:pt idx="2">
                  <c:v>NaN</c:v>
                </c:pt>
                <c:pt idx="3">
                  <c:v>NaN</c:v>
                </c:pt>
                <c:pt idx="4">
                  <c:v>NaN</c:v>
                </c:pt>
                <c:pt idx="5">
                  <c:v>NaN</c:v>
                </c:pt>
                <c:pt idx="6">
                  <c:v>NaN</c:v>
                </c:pt>
                <c:pt idx="7">
                  <c:v>NaN</c:v>
                </c:pt>
                <c:pt idx="8">
                  <c:v>NaN</c:v>
                </c:pt>
                <c:pt idx="9">
                  <c:v>NaN</c:v>
                </c:pt>
                <c:pt idx="10">
                  <c:v>NaN</c:v>
                </c:pt>
                <c:pt idx="11">
                  <c:v>45.334011098403</c:v>
                </c:pt>
                <c:pt idx="12">
                  <c:v>98.6013986014789</c:v>
                </c:pt>
                <c:pt idx="13">
                  <c:v>97.5308641975309</c:v>
                </c:pt>
                <c:pt idx="14">
                  <c:v>84.2105263152735</c:v>
                </c:pt>
                <c:pt idx="15">
                  <c:v>83.3333333333333</c:v>
                </c:pt>
                <c:pt idx="16">
                  <c:v>93.8775510205197</c:v>
                </c:pt>
                <c:pt idx="17">
                  <c:v>93.1818181816949</c:v>
                </c:pt>
                <c:pt idx="18">
                  <c:v>79.5918367347884</c:v>
                </c:pt>
                <c:pt idx="19">
                  <c:v>99.2125984251059</c:v>
                </c:pt>
                <c:pt idx="20">
                  <c:v>97.5903614461253</c:v>
                </c:pt>
                <c:pt idx="21">
                  <c:v>82.4999999995798</c:v>
                </c:pt>
                <c:pt idx="22">
                  <c:v>92.617449664719</c:v>
                </c:pt>
                <c:pt idx="23">
                  <c:v>87.2727272725426</c:v>
                </c:pt>
                <c:pt idx="24">
                  <c:v>98.0544747083489</c:v>
                </c:pt>
                <c:pt idx="25">
                  <c:v>99.6539792390755</c:v>
                </c:pt>
                <c:pt idx="26">
                  <c:v>101.886792452383</c:v>
                </c:pt>
                <c:pt idx="27">
                  <c:v>95.454545454798</c:v>
                </c:pt>
                <c:pt idx="28">
                  <c:v>102.127659574721</c:v>
                </c:pt>
                <c:pt idx="29">
                  <c:v>100</c:v>
                </c:pt>
                <c:pt idx="30">
                  <c:v>99.9999999995343</c:v>
                </c:pt>
                <c:pt idx="31">
                  <c:v>97.67441860518</c:v>
                </c:pt>
                <c:pt idx="32">
                  <c:v>101.960784313725</c:v>
                </c:pt>
                <c:pt idx="33">
                  <c:v>97.7777777777778</c:v>
                </c:pt>
                <c:pt idx="34">
                  <c:v>99.9999999995842</c:v>
                </c:pt>
                <c:pt idx="35">
                  <c:v>101.265822785109</c:v>
                </c:pt>
                <c:pt idx="36">
                  <c:v>NaN</c:v>
                </c:pt>
                <c:pt idx="37">
                  <c:v>85.7142857143876</c:v>
                </c:pt>
                <c:pt idx="38">
                  <c:v>79.1666666666667</c:v>
                </c:pt>
                <c:pt idx="39">
                  <c:v>93.6936936936937</c:v>
                </c:pt>
                <c:pt idx="40">
                  <c:v>90.7563025208308</c:v>
                </c:pt>
                <c:pt idx="41">
                  <c:v>84.9915682966625</c:v>
                </c:pt>
                <c:pt idx="42">
                  <c:v>78.8321167887901</c:v>
                </c:pt>
                <c:pt idx="43">
                  <c:v>84.7583643119742</c:v>
                </c:pt>
                <c:pt idx="44">
                  <c:v>75.4966887418383</c:v>
                </c:pt>
                <c:pt idx="45">
                  <c:v>72.1518987339114</c:v>
                </c:pt>
                <c:pt idx="46">
                  <c:v>73.2824427483521</c:v>
                </c:pt>
                <c:pt idx="47">
                  <c:v>85.1351351348673</c:v>
                </c:pt>
                <c:pt idx="48">
                  <c:v>89.7959183677736</c:v>
                </c:pt>
                <c:pt idx="49">
                  <c:v>83.0188679241636</c:v>
                </c:pt>
                <c:pt idx="50">
                  <c:v>76.3505402161291</c:v>
                </c:pt>
                <c:pt idx="51">
                  <c:v>77.551020407979</c:v>
                </c:pt>
                <c:pt idx="52">
                  <c:v>86.6425992780512</c:v>
                </c:pt>
                <c:pt idx="53">
                  <c:v>96.1672473871497</c:v>
                </c:pt>
                <c:pt idx="54">
                  <c:v>91.7782026767825</c:v>
                </c:pt>
                <c:pt idx="55">
                  <c:v>81.9554277499712</c:v>
                </c:pt>
                <c:pt idx="56">
                  <c:v>73.1182795698925</c:v>
                </c:pt>
                <c:pt idx="57">
                  <c:v>79.1666666666667</c:v>
                </c:pt>
                <c:pt idx="58">
                  <c:v>83.6236933795196</c:v>
                </c:pt>
                <c:pt idx="59">
                  <c:v>96.3210702340387</c:v>
                </c:pt>
                <c:pt idx="60">
                  <c:v>NaN</c:v>
                </c:pt>
                <c:pt idx="61">
                  <c:v>87.0229007636681</c:v>
                </c:pt>
                <c:pt idx="62">
                  <c:v>91.3494809684902</c:v>
                </c:pt>
                <c:pt idx="63">
                  <c:v>81.6326530616124</c:v>
                </c:pt>
                <c:pt idx="64">
                  <c:v>79.9999999998039</c:v>
                </c:pt>
                <c:pt idx="65">
                  <c:v>75.7894736840248</c:v>
                </c:pt>
                <c:pt idx="66">
                  <c:v>NaN</c:v>
                </c:pt>
                <c:pt idx="67">
                  <c:v>72.7272727272727</c:v>
                </c:pt>
                <c:pt idx="68">
                  <c:v>60.81081081105</c:v>
                </c:pt>
                <c:pt idx="69">
                  <c:v>60.2150537634409</c:v>
                </c:pt>
                <c:pt idx="70">
                  <c:v>65.0847457627632</c:v>
                </c:pt>
                <c:pt idx="71">
                  <c:v>59.9999999997505</c:v>
                </c:pt>
                <c:pt idx="72">
                  <c:v>60.4026845639472</c:v>
                </c:pt>
                <c:pt idx="73">
                  <c:v>68.4563758386588</c:v>
                </c:pt>
                <c:pt idx="74">
                  <c:v>60.4316546765121</c:v>
                </c:pt>
                <c:pt idx="75">
                  <c:v>63.7873754151837</c:v>
                </c:pt>
                <c:pt idx="76">
                  <c:v>68.1818181819986</c:v>
                </c:pt>
                <c:pt idx="77">
                  <c:v>NaN</c:v>
                </c:pt>
                <c:pt idx="78">
                  <c:v>95.1241399940041</c:v>
                </c:pt>
                <c:pt idx="79">
                  <c:v>90.9090909091649</c:v>
                </c:pt>
                <c:pt idx="80">
                  <c:v>92.3076923075183</c:v>
                </c:pt>
                <c:pt idx="81">
                  <c:v>101.204819276825</c:v>
                </c:pt>
                <c:pt idx="82">
                  <c:v>95.8333333333333</c:v>
                </c:pt>
                <c:pt idx="83">
                  <c:v>100.000000000233</c:v>
                </c:pt>
                <c:pt idx="84">
                  <c:v>95.6810631227756</c:v>
                </c:pt>
                <c:pt idx="85">
                  <c:v>95.6810631227756</c:v>
                </c:pt>
                <c:pt idx="86">
                  <c:v>95.8174904942118</c:v>
                </c:pt>
                <c:pt idx="87">
                  <c:v>99.3103448282241</c:v>
                </c:pt>
                <c:pt idx="88">
                  <c:v>78.106508875363</c:v>
                </c:pt>
                <c:pt idx="89">
                  <c:v>76.9811320759451</c:v>
                </c:pt>
                <c:pt idx="90">
                  <c:v>NaN</c:v>
                </c:pt>
                <c:pt idx="91">
                  <c:v>81.9112627981792</c:v>
                </c:pt>
                <c:pt idx="92">
                  <c:v>89.3617021278809</c:v>
                </c:pt>
                <c:pt idx="93">
                  <c:v>67.6056338029278</c:v>
                </c:pt>
                <c:pt idx="94">
                  <c:v>72.8434504792874</c:v>
                </c:pt>
                <c:pt idx="95">
                  <c:v>59.3155893535597</c:v>
                </c:pt>
                <c:pt idx="96">
                  <c:v>67.1328671329218</c:v>
                </c:pt>
                <c:pt idx="97">
                  <c:v>74.7663551400242</c:v>
                </c:pt>
                <c:pt idx="98">
                  <c:v>62.6865671642336</c:v>
                </c:pt>
                <c:pt idx="99">
                  <c:v>81.13879003552</c:v>
                </c:pt>
                <c:pt idx="100">
                  <c:v>74.2268041238895</c:v>
                </c:pt>
                <c:pt idx="101">
                  <c:v>66.2337662337162</c:v>
                </c:pt>
                <c:pt idx="102">
                  <c:v>67.1328671329218</c:v>
                </c:pt>
                <c:pt idx="103">
                  <c:v>67.4157303369023</c:v>
                </c:pt>
                <c:pt idx="104">
                  <c:v>58.9473684209082</c:v>
                </c:pt>
                <c:pt idx="105">
                  <c:v>58.8235294117647</c:v>
                </c:pt>
                <c:pt idx="106">
                  <c:v>70.5882352940572</c:v>
                </c:pt>
                <c:pt idx="107">
                  <c:v>76.000000000177</c:v>
                </c:pt>
                <c:pt idx="108">
                  <c:v>76.5100671143331</c:v>
                </c:pt>
                <c:pt idx="109">
                  <c:v>70.8333333333333</c:v>
                </c:pt>
                <c:pt idx="110">
                  <c:v>66.1764705881786</c:v>
                </c:pt>
                <c:pt idx="111">
                  <c:v>57.1428571427214</c:v>
                </c:pt>
                <c:pt idx="112">
                  <c:v>54.1666666666667</c:v>
                </c:pt>
                <c:pt idx="113">
                  <c:v>48.64864864884</c:v>
                </c:pt>
                <c:pt idx="114">
                  <c:v>43.4782608694552</c:v>
                </c:pt>
                <c:pt idx="115">
                  <c:v>46.0572226099692</c:v>
                </c:pt>
                <c:pt idx="116">
                  <c:v>55.5127216651524</c:v>
                </c:pt>
                <c:pt idx="117">
                  <c:v>57.6000000002146</c:v>
                </c:pt>
                <c:pt idx="118">
                  <c:v>55.2301255226359</c:v>
                </c:pt>
                <c:pt idx="119">
                  <c:v>41.3793103450934</c:v>
                </c:pt>
                <c:pt idx="120">
                  <c:v>54.736842105129</c:v>
                </c:pt>
                <c:pt idx="121">
                  <c:v>NaN</c:v>
                </c:pt>
                <c:pt idx="122">
                  <c:v>54.3554006966877</c:v>
                </c:pt>
                <c:pt idx="123">
                  <c:v>48.9795918369674</c:v>
                </c:pt>
                <c:pt idx="124">
                  <c:v>65.7534246574294</c:v>
                </c:pt>
                <c:pt idx="125">
                  <c:v>42.7046263344842</c:v>
                </c:pt>
                <c:pt idx="126">
                  <c:v>40.9556313993825</c:v>
                </c:pt>
                <c:pt idx="127">
                  <c:v>42.1052631577915</c:v>
                </c:pt>
                <c:pt idx="128">
                  <c:v>31.2703583062838</c:v>
                </c:pt>
                <c:pt idx="129">
                  <c:v>30.7692307690733</c:v>
                </c:pt>
                <c:pt idx="130">
                  <c:v>24.9956604756886</c:v>
                </c:pt>
                <c:pt idx="131">
                  <c:v>30.4347826086186</c:v>
                </c:pt>
                <c:pt idx="132">
                  <c:v>24.0000000000559</c:v>
                </c:pt>
                <c:pt idx="133">
                  <c:v>29.0657439445196</c:v>
                </c:pt>
                <c:pt idx="134">
                  <c:v>49.2537313433264</c:v>
                </c:pt>
                <c:pt idx="135">
                  <c:v>33.223741131689</c:v>
                </c:pt>
                <c:pt idx="136">
                  <c:v>36.9230769231827</c:v>
                </c:pt>
                <c:pt idx="137">
                  <c:v>31.1111111111111</c:v>
                </c:pt>
                <c:pt idx="138">
                  <c:v>33.1034482758355</c:v>
                </c:pt>
                <c:pt idx="139">
                  <c:v>26.5682656827481</c:v>
                </c:pt>
                <c:pt idx="140">
                  <c:v>16.8126094570791</c:v>
                </c:pt>
                <c:pt idx="141">
                  <c:v>19.2307692307262</c:v>
                </c:pt>
                <c:pt idx="142">
                  <c:v>27.2727272727994</c:v>
                </c:pt>
                <c:pt idx="143">
                  <c:v>12.328767123268</c:v>
                </c:pt>
                <c:pt idx="144">
                  <c:v>14.6341463414426</c:v>
                </c:pt>
                <c:pt idx="145">
                  <c:v>9.60000000000894</c:v>
                </c:pt>
                <c:pt idx="146">
                  <c:v>11.9205298013429</c:v>
                </c:pt>
                <c:pt idx="147">
                  <c:v>13.2352941176357</c:v>
                </c:pt>
                <c:pt idx="148">
                  <c:v>4.08163265305153</c:v>
                </c:pt>
                <c:pt idx="149">
                  <c:v>9.91735537191991</c:v>
                </c:pt>
                <c:pt idx="150">
                  <c:v>NaN</c:v>
                </c:pt>
                <c:pt idx="151">
                  <c:v>15.4981549815432</c:v>
                </c:pt>
                <c:pt idx="152">
                  <c:v>14.937759336114</c:v>
                </c:pt>
                <c:pt idx="153">
                  <c:v>23.8636363636995</c:v>
                </c:pt>
                <c:pt idx="154">
                  <c:v>36.521739130176</c:v>
                </c:pt>
                <c:pt idx="155">
                  <c:v>16.4948453608643</c:v>
                </c:pt>
                <c:pt idx="156">
                  <c:v>13.4831460674016</c:v>
                </c:pt>
                <c:pt idx="157">
                  <c:v>7.71704180065464</c:v>
                </c:pt>
                <c:pt idx="158">
                  <c:v>4.76190476190476</c:v>
                </c:pt>
                <c:pt idx="159">
                  <c:v>4.16666666666667</c:v>
                </c:pt>
                <c:pt idx="160">
                  <c:v>8.24742268043217</c:v>
                </c:pt>
                <c:pt idx="161">
                  <c:v>4.36363636364375</c:v>
                </c:pt>
                <c:pt idx="162">
                  <c:v>8.51063829783018</c:v>
                </c:pt>
                <c:pt idx="163">
                  <c:v>8.33333333333333</c:v>
                </c:pt>
                <c:pt idx="164">
                  <c:v>4.12371134021608</c:v>
                </c:pt>
                <c:pt idx="165">
                  <c:v>8.27586206895887</c:v>
                </c:pt>
                <c:pt idx="166">
                  <c:v>21.0526315788958</c:v>
                </c:pt>
                <c:pt idx="167">
                  <c:v>15.1419558360511</c:v>
                </c:pt>
                <c:pt idx="168">
                  <c:v>12.9032258064516</c:v>
                </c:pt>
                <c:pt idx="169">
                  <c:v>12.8113879003453</c:v>
                </c:pt>
                <c:pt idx="170">
                  <c:v>11.9601328903469</c:v>
                </c:pt>
                <c:pt idx="171">
                  <c:v>12.5</c:v>
                </c:pt>
                <c:pt idx="172">
                  <c:v>14.6788990826002</c:v>
                </c:pt>
                <c:pt idx="173">
                  <c:v>13.7142857142492</c:v>
                </c:pt>
                <c:pt idx="174">
                  <c:v>16.7832167832304</c:v>
                </c:pt>
                <c:pt idx="175">
                  <c:v>3.90879478828547</c:v>
                </c:pt>
                <c:pt idx="176">
                  <c:v>NaN</c:v>
                </c:pt>
                <c:pt idx="177">
                  <c:v>4.13793103447944</c:v>
                </c:pt>
                <c:pt idx="178">
                  <c:v>3.72670807453686</c:v>
                </c:pt>
                <c:pt idx="179">
                  <c:v>8.16326530610306</c:v>
                </c:pt>
                <c:pt idx="180">
                  <c:v>12.8571428571856</c:v>
                </c:pt>
                <c:pt idx="181">
                  <c:v>8.51063829783018</c:v>
                </c:pt>
                <c:pt idx="182">
                  <c:v>4.42804428045802</c:v>
                </c:pt>
                <c:pt idx="183">
                  <c:v>8.1911262798765</c:v>
                </c:pt>
                <c:pt idx="184">
                  <c:v>4.12371134018639</c:v>
                </c:pt>
                <c:pt idx="185">
                  <c:v>8.57142857145708</c:v>
                </c:pt>
                <c:pt idx="186">
                  <c:v>4.16666666666667</c:v>
                </c:pt>
                <c:pt idx="187">
                  <c:v>4.31654676259174</c:v>
                </c:pt>
                <c:pt idx="188">
                  <c:v>4.01337792641828</c:v>
                </c:pt>
                <c:pt idx="189">
                  <c:v>3.58208955223632</c:v>
                </c:pt>
                <c:pt idx="190">
                  <c:v>4.46096654273549</c:v>
                </c:pt>
                <c:pt idx="191">
                  <c:v>4.16666666666667</c:v>
                </c:pt>
                <c:pt idx="192">
                  <c:v>3.85109114249785</c:v>
                </c:pt>
                <c:pt idx="193">
                  <c:v>0</c:v>
                </c:pt>
                <c:pt idx="194">
                  <c:v>4.0540540540413</c:v>
                </c:pt>
                <c:pt idx="195">
                  <c:v>4.30107526881721</c:v>
                </c:pt>
                <c:pt idx="196">
                  <c:v>4.25531914894671</c:v>
                </c:pt>
                <c:pt idx="197">
                  <c:v>3.85852090032732</c:v>
                </c:pt>
                <c:pt idx="198">
                  <c:v>3.90879478825879</c:v>
                </c:pt>
                <c:pt idx="199">
                  <c:v>0</c:v>
                </c:pt>
                <c:pt idx="200">
                  <c:v>4.81927710842022</c:v>
                </c:pt>
                <c:pt idx="201">
                  <c:v>4.74308300397003</c:v>
                </c:pt>
                <c:pt idx="202">
                  <c:v>3.96039603960853</c:v>
                </c:pt>
                <c:pt idx="203">
                  <c:v>4.25531914891509</c:v>
                </c:pt>
                <c:pt idx="204">
                  <c:v>4.36363636364375</c:v>
                </c:pt>
              </c:numCache>
            </c:numRef>
          </c:yVal>
        </c:ser>
        <c:axId val="20280978"/>
        <c:axId val="16559526"/>
      </c:scatterChart>
      <c:valAx>
        <c:axId val="20280978"/>
        <c:scaling>
          <c:orientation val="maxMin"/>
        </c:scaling>
        <c:title>
          <c:layout/>
          <c:tx>
            <c:rich>
              <a:bodyPr/>
              <a:lstStyle/>
              <a:p>
                <a:pPr>
                  <a:defRPr/>
                </a:pPr>
                <a:r>
                  <a:rPr lang="sv-SE" sz="1100"/>
                  <a:t>Medel av max och mintemperatur</a:t>
                </a:r>
              </a:p>
            </c:rich>
          </c:tx>
        </c:title>
        <c:axPos val="b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16559526"/>
        <c:crossesAt val="0"/>
        <c:spPr>
          <a:ln>
            <a:solidFill>
              <a:srgbClr val="b3b3b3"/>
            </a:solidFill>
          </a:ln>
        </c:spPr>
      </c:valAx>
      <c:valAx>
        <c:axId val="16559526"/>
        <c:scaling>
          <c:orientation val="minMax"/>
          <c:max val="110"/>
        </c:scaling>
        <c:title>
          <c:layout/>
          <c:tx>
            <c:rich>
              <a:bodyPr/>
              <a:lstStyle/>
              <a:p>
                <a:pPr>
                  <a:defRPr/>
                </a:pPr>
                <a:r>
                  <a:rPr lang="sv-SE" sz="1100"/>
                  <a:t>% gångtid</a:t>
                </a:r>
              </a:p>
            </c:rich>
          </c:tx>
        </c:title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crossAx val="20280978"/>
        <c:crossesAt val="30"/>
        <c:majorUnit val="10"/>
        <c:spPr>
          <a:ln>
            <a:solidFill>
              <a:srgbClr val="b3b3b3"/>
            </a:solidFill>
          </a:ln>
        </c:spPr>
      </c:valAx>
      <c:spPr>
        <a:ln>
          <a:solidFill>
            <a:srgbClr val="b3b3b3"/>
          </a:solidFill>
        </a:ln>
      </c:spPr>
    </c:plotArea>
    <c:legend>
      <c:spPr/>
    </c:legend>
    <c:plotVisOnly val="1"/>
  </c:chart>
  <c:spPr>
    <a:solidFill>
      <a:srgbClr val="ffffff"/>
    </a:solidFill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7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8.xml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13</xdr:col>
      <xdr:colOff>273960</xdr:colOff>
      <xdr:row>121</xdr:row>
      <xdr:rowOff>70920</xdr:rowOff>
    </xdr:from>
    <xdr:to>
      <xdr:col>16</xdr:col>
      <xdr:colOff>615600</xdr:colOff>
      <xdr:row>151</xdr:row>
      <xdr:rowOff>145080</xdr:rowOff>
    </xdr:to>
    <xdr:graphicFrame>
      <xdr:nvGraphicFramePr>
        <xdr:cNvPr id="0" name=""/>
        <xdr:cNvGraphicFramePr/>
      </xdr:nvGraphicFramePr>
      <xdr:xfrm>
        <a:off x="6823800" y="20058120"/>
        <a:ext cx="7750080" cy="46839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396360</xdr:colOff>
      <xdr:row>1048575</xdr:row>
      <xdr:rowOff>611954924400</xdr:rowOff>
    </xdr:from>
    <xdr:to>
      <xdr:col>13</xdr:col>
      <xdr:colOff>2821680</xdr:colOff>
      <xdr:row>1048575</xdr:row>
      <xdr:rowOff>611958164040</xdr:rowOff>
    </xdr:to>
    <xdr:graphicFrame>
      <xdr:nvGraphicFramePr>
        <xdr:cNvPr id="1" name=""/>
        <xdr:cNvGraphicFramePr/>
      </xdr:nvGraphicFramePr>
      <xdr:xfrm>
        <a:off x="3611880" y="7730908376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621000</xdr:colOff>
      <xdr:row>1048575</xdr:row>
      <xdr:rowOff>611954924400</xdr:rowOff>
    </xdr:from>
    <xdr:to>
      <xdr:col>13</xdr:col>
      <xdr:colOff>243360</xdr:colOff>
      <xdr:row>1048575</xdr:row>
      <xdr:rowOff>611958164040</xdr:rowOff>
    </xdr:to>
    <xdr:graphicFrame>
      <xdr:nvGraphicFramePr>
        <xdr:cNvPr id="2" name=""/>
        <xdr:cNvGraphicFramePr/>
      </xdr:nvGraphicFramePr>
      <xdr:xfrm>
        <a:off x="1033560" y="7730908376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396360</xdr:colOff>
      <xdr:row>1048575</xdr:row>
      <xdr:rowOff>611954924400</xdr:rowOff>
    </xdr:from>
    <xdr:to>
      <xdr:col>13</xdr:col>
      <xdr:colOff>2821680</xdr:colOff>
      <xdr:row>1048575</xdr:row>
      <xdr:rowOff>611958164040</xdr:rowOff>
    </xdr:to>
    <xdr:graphicFrame>
      <xdr:nvGraphicFramePr>
        <xdr:cNvPr id="3" name=""/>
        <xdr:cNvGraphicFramePr/>
      </xdr:nvGraphicFramePr>
      <xdr:xfrm>
        <a:off x="3611880" y="7730908376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502560</xdr:colOff>
      <xdr:row>1048575</xdr:row>
      <xdr:rowOff>611954924400</xdr:rowOff>
    </xdr:from>
    <xdr:to>
      <xdr:col>13</xdr:col>
      <xdr:colOff>3529800</xdr:colOff>
      <xdr:row>1048575</xdr:row>
      <xdr:rowOff>611958164040</xdr:rowOff>
    </xdr:to>
    <xdr:graphicFrame>
      <xdr:nvGraphicFramePr>
        <xdr:cNvPr id="4" name=""/>
        <xdr:cNvGraphicFramePr/>
      </xdr:nvGraphicFramePr>
      <xdr:xfrm>
        <a:off x="4320000" y="7730908376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502560</xdr:colOff>
      <xdr:row>1048575</xdr:row>
      <xdr:rowOff>611954924400</xdr:rowOff>
    </xdr:from>
    <xdr:to>
      <xdr:col>13</xdr:col>
      <xdr:colOff>3529800</xdr:colOff>
      <xdr:row>1048575</xdr:row>
      <xdr:rowOff>611958164040</xdr:rowOff>
    </xdr:to>
    <xdr:graphicFrame>
      <xdr:nvGraphicFramePr>
        <xdr:cNvPr id="5" name=""/>
        <xdr:cNvGraphicFramePr/>
      </xdr:nvGraphicFramePr>
      <xdr:xfrm>
        <a:off x="4320000" y="7730908376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3</xdr:col>
      <xdr:colOff>669600</xdr:colOff>
      <xdr:row>1</xdr:row>
      <xdr:rowOff>10080</xdr:rowOff>
    </xdr:from>
    <xdr:to>
      <xdr:col>10</xdr:col>
      <xdr:colOff>739800</xdr:colOff>
      <xdr:row>22</xdr:row>
      <xdr:rowOff>22680</xdr:rowOff>
    </xdr:to>
    <xdr:graphicFrame>
      <xdr:nvGraphicFramePr>
        <xdr:cNvPr id="6" name=""/>
        <xdr:cNvGraphicFramePr/>
      </xdr:nvGraphicFramePr>
      <xdr:xfrm>
        <a:off x="3107880" y="1634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0</xdr:col>
      <xdr:colOff>0</xdr:colOff>
      <xdr:row>0</xdr:row>
      <xdr:rowOff>47520</xdr:rowOff>
    </xdr:from>
    <xdr:to>
      <xdr:col>11</xdr:col>
      <xdr:colOff>314280</xdr:colOff>
      <xdr:row>39</xdr:row>
      <xdr:rowOff>52200</xdr:rowOff>
    </xdr:to>
    <xdr:graphicFrame>
      <xdr:nvGraphicFramePr>
        <xdr:cNvPr id="7" name=""/>
        <xdr:cNvGraphicFramePr/>
      </xdr:nvGraphicFramePr>
      <xdr:xfrm>
        <a:off x="0" y="47520"/>
        <a:ext cx="9258120" cy="59976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16920</xdr:colOff>
      <xdr:row>33</xdr:row>
      <xdr:rowOff>129960</xdr:rowOff>
    </xdr:from>
    <xdr:to>
      <xdr:col>8</xdr:col>
      <xdr:colOff>205920</xdr:colOff>
      <xdr:row>33</xdr:row>
      <xdr:rowOff>129960</xdr:rowOff>
    </xdr:to>
    <xdr:sp>
      <xdr:nvSpPr>
        <xdr:cNvPr id="8" name="Line 1"/>
        <xdr:cNvSpPr/>
      </xdr:nvSpPr>
      <xdr:spPr>
        <a:xfrm>
          <a:off x="832680" y="5200920"/>
          <a:ext cx="5878800" cy="0"/>
        </a:xfrm>
        <a:prstGeom prst="line">
          <a:avLst/>
        </a:prstGeom>
        <a:ln w="18000">
          <a:solidFill>
            <a:srgbClr val="000000"/>
          </a:solidFill>
          <a:round/>
        </a:ln>
      </xdr:spPr>
    </xdr:sp>
    <xdr:clientData/>
  </xdr:twoCellAnchor>
  <xdr:twoCellAnchor editAs="absolute">
    <xdr:from>
      <xdr:col>1</xdr:col>
      <xdr:colOff>53280</xdr:colOff>
      <xdr:row>8</xdr:row>
      <xdr:rowOff>118080</xdr:rowOff>
    </xdr:from>
    <xdr:to>
      <xdr:col>9</xdr:col>
      <xdr:colOff>738360</xdr:colOff>
      <xdr:row>8</xdr:row>
      <xdr:rowOff>118080</xdr:rowOff>
    </xdr:to>
    <xdr:sp>
      <xdr:nvSpPr>
        <xdr:cNvPr id="9" name="Line 1"/>
        <xdr:cNvSpPr/>
      </xdr:nvSpPr>
      <xdr:spPr>
        <a:xfrm>
          <a:off x="869040" y="1347120"/>
          <a:ext cx="7187400" cy="0"/>
        </a:xfrm>
        <a:prstGeom prst="line">
          <a:avLst/>
        </a:prstGeom>
        <a:ln w="18000">
          <a:solidFill>
            <a:srgbClr val="000000"/>
          </a:solidFill>
          <a:round/>
        </a:ln>
      </xdr:spPr>
    </xdr:sp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hyperlink" Target="https://www.fortum.com/fortexconsumer/meterReadingOverviewShow.do;jsessionid=96E98C2FED60ED8A8DBDD4EE1C68DD5C?d-3653205-p=1&amp;d-3653205-o=2&amp;installationId=735999102102936082&amp;customerid=MffbdnVR81YJ%2BvVzTZ2so%2Fn5ki2UY1JR&amp;d-3653205-s=0" TargetMode="External"/><Relationship Id="rId2" Type="http://schemas.openxmlformats.org/officeDocument/2006/relationships/hyperlink" Target="https://www.fortum.com/fortexconsumer/meterReadingOverviewShow.do;jsessionid=96E98C2FED60ED8A8DBDD4EE1C68DD5C?d-3653205-p=1&amp;d-3653205-o=2&amp;installationId=735999102102936082&amp;customerid=MffbdnVR81YJ%2BvVzTZ2so%2Fn5ki2UY1JR&amp;d-3653205-s=1" TargetMode="External"/><Relationship Id="rId3" Type="http://schemas.openxmlformats.org/officeDocument/2006/relationships/hyperlink" Target="https://www.fortum.com/fortexconsumer/meterReadingOverviewShow.do;jsessionid=96E98C2FED60ED8A8DBDD4EE1C68DD5C?d-3653205-p=1&amp;d-3653205-o=2&amp;installationId=735999102102936082&amp;customerid=MffbdnVR81YJ%2BvVzTZ2so%2Fn5ki2UY1JR&amp;d-3653205-s=2" TargetMode="External"/><Relationship Id="rId4" Type="http://schemas.openxmlformats.org/officeDocument/2006/relationships/hyperlink" Target="https://www.fortum.com/fortexconsumer/meterReadingOverviewShow.do;jsessionid=96E98C2FED60ED8A8DBDD4EE1C68DD5C?d-3653205-p=1&amp;d-3653205-o=2&amp;installationId=735999102102936082&amp;customerid=MffbdnVR81YJ%2BvVzTZ2so%2Fn5ki2UY1JR&amp;d-3653205-s=3" TargetMode="External"/><Relationship Id="rId5" Type="http://schemas.openxmlformats.org/officeDocument/2006/relationships/hyperlink" Target="https://www.fortum.com/fortexconsumer/meterReadingOverviewShow.do;jsessionid=96E98C2FED60ED8A8DBDD4EE1C68DD5C?d-3653205-p=1&amp;d-3653205-o=2&amp;installationId=735999102102936082&amp;customerid=MffbdnVR81YJ%2BvVzTZ2so%2Fn5ki2UY1JR&amp;d-3653205-s=4" TargetMode="External"/><Relationship Id="rId6" Type="http://schemas.openxmlformats.org/officeDocument/2006/relationships/hyperlink" Target="https://www.fortum.com/fortexconsumer/meterReadingOverviewShow.do;jsessionid=96E98C2FED60ED8A8DBDD4EE1C68DD5C?d-3653205-p=1&amp;d-3653205-o=2&amp;installationId=735999102102936082&amp;customerid=MffbdnVR81YJ%2BvVzTZ2so%2Fn5ki2UY1JR&amp;d-3653205-s=5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545"/>
  <sheetViews>
    <sheetView colorId="64" defaultGridColor="true" rightToLeft="false" showFormulas="false" showGridLines="true" showOutlineSymbols="true" showRowColHeaders="true" showZeros="true" tabSelected="true" topLeftCell="A1" view="normal" windowProtection="true" workbookViewId="0" zoomScale="95" zoomScaleNormal="95" zoomScalePageLayoutView="100">
      <pane activePane="bottomRight" topLeftCell="B507" xSplit="1" ySplit="1"/>
      <selection activeCell="A1" activeCellId="0" pane="topLeft" sqref="A1"/>
      <selection activeCell="B1" activeCellId="0" pane="topRight" sqref="B1"/>
      <selection activeCell="A507" activeCellId="0" pane="bottomLeft" sqref="A507"/>
      <selection activeCell="AF544" activeCellId="0" pane="bottomRight" sqref="AF544"/>
    </sheetView>
  </sheetViews>
  <cols>
    <col collapsed="false" hidden="false" max="1" min="1" style="1" width="15.5647058823529"/>
    <col collapsed="false" hidden="false" max="2" min="2" style="2" width="7.75294117647059"/>
    <col collapsed="false" hidden="false" max="3" min="3" style="0" width="7.93333333333333"/>
    <col collapsed="false" hidden="false" max="4" min="4" style="3" width="5.16470588235294"/>
    <col collapsed="false" hidden="false" max="5" min="5" style="3" width="6.00392156862745"/>
    <col collapsed="false" hidden="false" max="6" min="6" style="3" width="5.16470588235294"/>
    <col collapsed="false" hidden="false" max="7" min="7" style="4" width="5.16470588235294"/>
    <col collapsed="false" hidden="false" max="9" min="8" style="4" width="4.5843137254902"/>
    <col collapsed="false" hidden="false" max="10" min="10" style="4" width="4.90196078431373"/>
    <col collapsed="false" hidden="false" max="11" min="11" style="4" width="4.5843137254902"/>
    <col collapsed="false" hidden="false" max="14" min="12" style="4" width="4.90196078431373"/>
    <col collapsed="false" hidden="false" max="15" min="15" style="2" width="4.90196078431373"/>
    <col collapsed="false" hidden="false" max="16" min="16" style="5" width="2.95686274509804"/>
    <col collapsed="false" hidden="false" max="17" min="17" style="5" width="3.07450980392157"/>
    <col collapsed="false" hidden="false" max="19" min="18" style="5" width="3.15686274509804"/>
    <col collapsed="false" hidden="false" max="25" min="20" style="5" width="3.43529411764706"/>
    <col collapsed="false" hidden="false" max="26" min="26" style="5" width="4.25882352941177"/>
    <col collapsed="false" hidden="false" max="27" min="27" style="5" width="6.16078431372549"/>
    <col collapsed="false" hidden="false" max="28" min="28" style="5" width="7.14509803921569"/>
    <col collapsed="false" hidden="false" max="29" min="29" style="5" width="5.02745098039216"/>
    <col collapsed="false" hidden="false" max="30" min="30" style="6" width="6.86274509803922"/>
    <col collapsed="false" hidden="false" max="31" min="31" style="6" width="6.5843137254902"/>
    <col collapsed="false" hidden="false" max="32" min="32" style="6" width="5.16470588235294"/>
    <col collapsed="false" hidden="false" max="33" min="33" style="6" width="5.46274509803922"/>
    <col collapsed="false" hidden="false" max="34" min="34" style="7" width="5.13725490196079"/>
    <col collapsed="false" hidden="false" max="35" min="35" style="7" width="5.31764705882353"/>
    <col collapsed="false" hidden="false" max="36" min="36" style="8" width="4.62352941176471"/>
    <col collapsed="false" hidden="false" max="37" min="37" style="8" width="5.76078431372549"/>
    <col collapsed="false" hidden="false" max="38" min="38" style="8" width="5.1843137254902"/>
    <col collapsed="false" hidden="false" max="39" min="39" style="9" width="4.62352941176471"/>
    <col collapsed="false" hidden="false" max="40" min="40" style="8" width="4.19607843137255"/>
    <col collapsed="false" hidden="false" max="41" min="41" style="8" width="3.89019607843137"/>
    <col collapsed="false" hidden="false" max="42" min="42" style="8" width="3.63529411764706"/>
    <col collapsed="false" hidden="false" max="43" min="43" style="8" width="6.05882352941176"/>
    <col collapsed="false" hidden="false" max="44" min="44" style="6" width="4.19607843137255"/>
    <col collapsed="false" hidden="false" max="45" min="45" style="6" width="4.62352941176471"/>
    <col collapsed="false" hidden="false" max="46" min="46" style="8" width="5.87843137254902"/>
    <col collapsed="false" hidden="false" max="47" min="47" style="8" width="5.31764705882353"/>
    <col collapsed="false" hidden="false" max="48" min="48" style="5" width="93.2823529411765"/>
    <col collapsed="false" hidden="false" max="276" min="49" style="5" width="9.18039215686274"/>
    <col collapsed="false" hidden="false" max="1025" min="277" style="0" width="9.18039215686274"/>
  </cols>
  <sheetData>
    <row collapsed="false" customFormat="true" customHeight="false" hidden="false" ht="79.85" outlineLevel="0" r="1" s="15">
      <c r="A1" s="10" t="s">
        <v>0</v>
      </c>
      <c r="B1" s="11" t="s">
        <v>1</v>
      </c>
      <c r="C1" s="12" t="s">
        <v>2</v>
      </c>
      <c r="D1" s="13" t="s">
        <v>3</v>
      </c>
      <c r="E1" s="13" t="s">
        <v>4</v>
      </c>
      <c r="F1" s="13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15" t="s">
        <v>22</v>
      </c>
      <c r="X1" s="15" t="s">
        <v>23</v>
      </c>
      <c r="Y1" s="15" t="s">
        <v>24</v>
      </c>
      <c r="Z1" s="15" t="s">
        <v>25</v>
      </c>
      <c r="AA1" s="15" t="s">
        <v>26</v>
      </c>
      <c r="AB1" s="15" t="s">
        <v>27</v>
      </c>
      <c r="AC1" s="15" t="s">
        <v>28</v>
      </c>
      <c r="AD1" s="16" t="s">
        <v>29</v>
      </c>
      <c r="AE1" s="16" t="s">
        <v>30</v>
      </c>
      <c r="AF1" s="16" t="s">
        <v>31</v>
      </c>
      <c r="AG1" s="16" t="s">
        <v>32</v>
      </c>
      <c r="AH1" s="17" t="s">
        <v>33</v>
      </c>
      <c r="AI1" s="17" t="s">
        <v>34</v>
      </c>
      <c r="AJ1" s="18" t="s">
        <v>35</v>
      </c>
      <c r="AK1" s="18" t="s">
        <v>27</v>
      </c>
      <c r="AL1" s="18" t="s">
        <v>36</v>
      </c>
      <c r="AM1" s="19" t="s">
        <v>37</v>
      </c>
      <c r="AN1" s="18" t="s">
        <v>38</v>
      </c>
      <c r="AO1" s="18" t="s">
        <v>28</v>
      </c>
      <c r="AP1" s="18" t="s">
        <v>39</v>
      </c>
      <c r="AQ1" s="18" t="s">
        <v>40</v>
      </c>
      <c r="AR1" s="16" t="s">
        <v>41</v>
      </c>
      <c r="AS1" s="16" t="s">
        <v>42</v>
      </c>
      <c r="AT1" s="18" t="s">
        <v>43</v>
      </c>
      <c r="AU1" s="18" t="s">
        <v>44</v>
      </c>
      <c r="AV1" s="15" t="s">
        <v>45</v>
      </c>
      <c r="AMJ1" s="0"/>
    </row>
    <row collapsed="false" customFormat="false" customHeight="false" hidden="false" ht="12.65" outlineLevel="0" r="2">
      <c r="A2" s="20" t="n">
        <v>37895</v>
      </c>
      <c r="B2" s="0" t="n">
        <v>2320</v>
      </c>
      <c r="D2" s="21"/>
      <c r="E2" s="22"/>
      <c r="F2" s="21"/>
      <c r="G2" s="23"/>
      <c r="H2" s="23"/>
      <c r="I2" s="23"/>
      <c r="J2" s="23"/>
      <c r="K2" s="23"/>
      <c r="L2" s="23"/>
      <c r="M2" s="23"/>
      <c r="N2" s="23"/>
      <c r="O2" s="24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6" t="e">
        <f aca="false">+(B2-B1)/(A2-A1)</f>
        <v>#VALUE!</v>
      </c>
      <c r="AF2" s="25"/>
      <c r="AG2" s="26"/>
      <c r="AJ2" s="26"/>
      <c r="AK2" s="26"/>
      <c r="AL2" s="26"/>
      <c r="AM2" s="27"/>
      <c r="AN2" s="26"/>
      <c r="AO2" s="26"/>
      <c r="AP2" s="26"/>
      <c r="AQ2" s="26"/>
      <c r="AR2" s="26"/>
      <c r="AS2" s="26"/>
      <c r="AT2" s="26"/>
      <c r="AU2" s="26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</row>
    <row collapsed="false" customFormat="true" customHeight="false" hidden="false" ht="12.65" outlineLevel="0" r="3" s="32">
      <c r="A3" s="28" t="n">
        <v>38205</v>
      </c>
      <c r="B3" s="29" t="n">
        <v>27575</v>
      </c>
      <c r="C3" s="0"/>
      <c r="D3" s="30"/>
      <c r="E3" s="30"/>
      <c r="F3" s="30"/>
      <c r="G3" s="31"/>
      <c r="H3" s="31"/>
      <c r="I3" s="31"/>
      <c r="J3" s="31"/>
      <c r="K3" s="31"/>
      <c r="L3" s="31"/>
      <c r="M3" s="31"/>
      <c r="N3" s="31"/>
      <c r="O3" s="29"/>
      <c r="AD3" s="6" t="n">
        <f aca="false">+(B3-B2)/(A3-A2)</f>
        <v>81.4677419354839</v>
      </c>
      <c r="AE3" s="6"/>
      <c r="AF3" s="25"/>
      <c r="AG3" s="33"/>
      <c r="AH3" s="7"/>
      <c r="AI3" s="7"/>
      <c r="AJ3" s="34"/>
      <c r="AK3" s="34"/>
      <c r="AL3" s="34"/>
      <c r="AM3" s="35"/>
      <c r="AN3" s="34"/>
      <c r="AO3" s="34"/>
      <c r="AP3" s="34"/>
      <c r="AQ3" s="34"/>
      <c r="AR3" s="33"/>
      <c r="AS3" s="33"/>
      <c r="AT3" s="34"/>
      <c r="AU3" s="34"/>
      <c r="AMJ3" s="0"/>
    </row>
    <row collapsed="false" customFormat="true" customHeight="false" hidden="false" ht="12.65" outlineLevel="0" r="4" s="32">
      <c r="A4" s="28" t="n">
        <v>38360</v>
      </c>
      <c r="B4" s="29" t="n">
        <v>34852</v>
      </c>
      <c r="C4" s="0"/>
      <c r="D4" s="30"/>
      <c r="E4" s="30"/>
      <c r="F4" s="30"/>
      <c r="G4" s="31"/>
      <c r="H4" s="31"/>
      <c r="I4" s="31"/>
      <c r="J4" s="31"/>
      <c r="K4" s="31"/>
      <c r="L4" s="31"/>
      <c r="M4" s="31"/>
      <c r="N4" s="31"/>
      <c r="O4" s="29"/>
      <c r="AD4" s="6" t="n">
        <f aca="false">+(B4-B3)/(A4-A3)</f>
        <v>46.9483870967742</v>
      </c>
      <c r="AE4" s="6"/>
      <c r="AF4" s="25"/>
      <c r="AG4" s="33"/>
      <c r="AH4" s="7"/>
      <c r="AI4" s="7"/>
      <c r="AJ4" s="34"/>
      <c r="AK4" s="34"/>
      <c r="AL4" s="34"/>
      <c r="AM4" s="35"/>
      <c r="AN4" s="34"/>
      <c r="AO4" s="34"/>
      <c r="AP4" s="34"/>
      <c r="AQ4" s="34"/>
      <c r="AR4" s="33"/>
      <c r="AS4" s="33"/>
      <c r="AT4" s="34"/>
      <c r="AU4" s="34"/>
      <c r="AMJ4" s="0"/>
    </row>
    <row collapsed="false" customFormat="true" customHeight="false" hidden="false" ht="12.65" outlineLevel="0" r="5" s="32">
      <c r="A5" s="28" t="n">
        <v>38412</v>
      </c>
      <c r="B5" s="29" t="n">
        <v>38524</v>
      </c>
      <c r="C5" s="0"/>
      <c r="D5" s="30"/>
      <c r="E5" s="30"/>
      <c r="F5" s="30"/>
      <c r="G5" s="31"/>
      <c r="H5" s="31"/>
      <c r="I5" s="31"/>
      <c r="J5" s="31"/>
      <c r="K5" s="31"/>
      <c r="L5" s="31"/>
      <c r="M5" s="31"/>
      <c r="N5" s="31"/>
      <c r="O5" s="29"/>
      <c r="AD5" s="6" t="n">
        <f aca="false">+(B5-B4)/(A5-A4)</f>
        <v>70.6153846153846</v>
      </c>
      <c r="AE5" s="6"/>
      <c r="AF5" s="25"/>
      <c r="AG5" s="33"/>
      <c r="AH5" s="7"/>
      <c r="AI5" s="7"/>
      <c r="AJ5" s="34"/>
      <c r="AK5" s="34"/>
      <c r="AL5" s="34"/>
      <c r="AM5" s="35"/>
      <c r="AN5" s="34"/>
      <c r="AO5" s="34"/>
      <c r="AP5" s="34"/>
      <c r="AQ5" s="34"/>
      <c r="AR5" s="33"/>
      <c r="AS5" s="33"/>
      <c r="AT5" s="34"/>
      <c r="AU5" s="34"/>
      <c r="AMJ5" s="0"/>
    </row>
    <row collapsed="false" customFormat="true" customHeight="false" hidden="false" ht="12.65" outlineLevel="0" r="6" s="32">
      <c r="A6" s="28" t="n">
        <v>38442</v>
      </c>
      <c r="B6" s="29" t="n">
        <v>42500</v>
      </c>
      <c r="C6" s="0"/>
      <c r="D6" s="30"/>
      <c r="E6" s="30"/>
      <c r="F6" s="30"/>
      <c r="G6" s="31"/>
      <c r="H6" s="31"/>
      <c r="I6" s="31"/>
      <c r="J6" s="31"/>
      <c r="K6" s="31"/>
      <c r="L6" s="31"/>
      <c r="M6" s="31"/>
      <c r="N6" s="31"/>
      <c r="O6" s="29"/>
      <c r="AD6" s="6" t="n">
        <f aca="false">+(B6-B5)/(A6-A5)</f>
        <v>132.533333333333</v>
      </c>
      <c r="AE6" s="6"/>
      <c r="AF6" s="25"/>
      <c r="AG6" s="33"/>
      <c r="AH6" s="7"/>
      <c r="AI6" s="7"/>
      <c r="AJ6" s="34"/>
      <c r="AK6" s="34"/>
      <c r="AL6" s="34"/>
      <c r="AM6" s="35"/>
      <c r="AN6" s="34"/>
      <c r="AO6" s="34"/>
      <c r="AP6" s="34"/>
      <c r="AQ6" s="34"/>
      <c r="AR6" s="33"/>
      <c r="AS6" s="33"/>
      <c r="AT6" s="34"/>
      <c r="AU6" s="34"/>
      <c r="AMJ6" s="0"/>
    </row>
    <row collapsed="false" customFormat="true" customHeight="false" hidden="false" ht="12.65" outlineLevel="0" r="7" s="32">
      <c r="A7" s="20" t="n">
        <v>38472</v>
      </c>
      <c r="B7" s="36" t="n">
        <v>43200</v>
      </c>
      <c r="C7" s="0"/>
      <c r="D7" s="30"/>
      <c r="E7" s="30"/>
      <c r="F7" s="30"/>
      <c r="G7" s="31"/>
      <c r="H7" s="31"/>
      <c r="I7" s="31"/>
      <c r="J7" s="31"/>
      <c r="K7" s="31"/>
      <c r="L7" s="31"/>
      <c r="M7" s="31"/>
      <c r="N7" s="31"/>
      <c r="O7" s="29"/>
      <c r="AD7" s="6" t="n">
        <f aca="false">+(B7-B6)/(A7-A6)</f>
        <v>23.3333333333333</v>
      </c>
      <c r="AE7" s="6"/>
      <c r="AF7" s="25"/>
      <c r="AG7" s="33"/>
      <c r="AH7" s="7"/>
      <c r="AI7" s="7"/>
      <c r="AJ7" s="34"/>
      <c r="AK7" s="34"/>
      <c r="AL7" s="34"/>
      <c r="AM7" s="35"/>
      <c r="AN7" s="34"/>
      <c r="AO7" s="34"/>
      <c r="AP7" s="34"/>
      <c r="AQ7" s="34"/>
      <c r="AR7" s="33"/>
      <c r="AS7" s="33"/>
      <c r="AT7" s="34"/>
      <c r="AU7" s="34"/>
      <c r="AMJ7" s="0"/>
    </row>
    <row collapsed="false" customFormat="true" customHeight="false" hidden="false" ht="12.65" outlineLevel="0" r="8" s="32">
      <c r="A8" s="28" t="n">
        <v>38502</v>
      </c>
      <c r="B8" s="36" t="n">
        <v>44476</v>
      </c>
      <c r="C8" s="0"/>
      <c r="D8" s="30"/>
      <c r="E8" s="30"/>
      <c r="F8" s="30"/>
      <c r="G8" s="31"/>
      <c r="H8" s="31"/>
      <c r="I8" s="31"/>
      <c r="J8" s="31"/>
      <c r="K8" s="31"/>
      <c r="L8" s="31"/>
      <c r="M8" s="31"/>
      <c r="N8" s="31"/>
      <c r="O8" s="29"/>
      <c r="AD8" s="6" t="n">
        <f aca="false">+(B8-B7)/(A8-A7)</f>
        <v>42.5333333333333</v>
      </c>
      <c r="AE8" s="6"/>
      <c r="AF8" s="25"/>
      <c r="AG8" s="33"/>
      <c r="AH8" s="7"/>
      <c r="AI8" s="7"/>
      <c r="AJ8" s="34"/>
      <c r="AK8" s="34"/>
      <c r="AL8" s="34"/>
      <c r="AM8" s="35"/>
      <c r="AN8" s="34"/>
      <c r="AO8" s="34"/>
      <c r="AP8" s="34"/>
      <c r="AQ8" s="34"/>
      <c r="AR8" s="33"/>
      <c r="AS8" s="33"/>
      <c r="AT8" s="34"/>
      <c r="AU8" s="34"/>
      <c r="AMJ8" s="0"/>
    </row>
    <row collapsed="false" customFormat="true" customHeight="false" hidden="false" ht="12.65" outlineLevel="0" r="9" s="32">
      <c r="A9" s="20" t="n">
        <v>38534</v>
      </c>
      <c r="B9" s="36" t="n">
        <v>45160</v>
      </c>
      <c r="C9" s="0"/>
      <c r="D9" s="30"/>
      <c r="E9" s="30"/>
      <c r="F9" s="30"/>
      <c r="G9" s="31"/>
      <c r="H9" s="31"/>
      <c r="I9" s="31"/>
      <c r="J9" s="31"/>
      <c r="K9" s="31"/>
      <c r="L9" s="31"/>
      <c r="M9" s="31"/>
      <c r="N9" s="31"/>
      <c r="O9" s="29"/>
      <c r="AD9" s="6" t="n">
        <f aca="false">+(B9-B8)/(A9-A8)</f>
        <v>21.375</v>
      </c>
      <c r="AE9" s="6"/>
      <c r="AF9" s="25"/>
      <c r="AG9" s="33"/>
      <c r="AH9" s="7"/>
      <c r="AI9" s="7"/>
      <c r="AJ9" s="34"/>
      <c r="AK9" s="34"/>
      <c r="AL9" s="34"/>
      <c r="AM9" s="35"/>
      <c r="AN9" s="34"/>
      <c r="AO9" s="34"/>
      <c r="AP9" s="34"/>
      <c r="AQ9" s="34"/>
      <c r="AR9" s="33"/>
      <c r="AS9" s="33"/>
      <c r="AT9" s="34"/>
      <c r="AU9" s="34"/>
      <c r="AMJ9" s="0"/>
    </row>
    <row collapsed="false" customFormat="true" customHeight="false" hidden="false" ht="12.65" outlineLevel="0" r="10" s="32">
      <c r="A10" s="20" t="n">
        <v>38566</v>
      </c>
      <c r="B10" s="36" t="n">
        <v>46450</v>
      </c>
      <c r="C10" s="0"/>
      <c r="D10" s="30"/>
      <c r="E10" s="30"/>
      <c r="F10" s="30"/>
      <c r="G10" s="31"/>
      <c r="H10" s="31"/>
      <c r="I10" s="31"/>
      <c r="J10" s="31"/>
      <c r="K10" s="31"/>
      <c r="L10" s="31"/>
      <c r="M10" s="31"/>
      <c r="N10" s="31"/>
      <c r="O10" s="29"/>
      <c r="AD10" s="6" t="n">
        <f aca="false">+(B10-B9)/(A10-A9)</f>
        <v>40.3125</v>
      </c>
      <c r="AE10" s="6"/>
      <c r="AF10" s="25"/>
      <c r="AG10" s="33"/>
      <c r="AH10" s="7"/>
      <c r="AI10" s="7"/>
      <c r="AJ10" s="34"/>
      <c r="AK10" s="34"/>
      <c r="AL10" s="34"/>
      <c r="AM10" s="35"/>
      <c r="AN10" s="34"/>
      <c r="AO10" s="34"/>
      <c r="AP10" s="34"/>
      <c r="AQ10" s="34"/>
      <c r="AR10" s="33"/>
      <c r="AS10" s="33"/>
      <c r="AT10" s="34"/>
      <c r="AU10" s="34"/>
      <c r="AMJ10" s="0"/>
    </row>
    <row collapsed="false" customFormat="true" customHeight="false" hidden="false" ht="12.65" outlineLevel="0" r="11" s="32">
      <c r="A11" s="28" t="n">
        <v>38625</v>
      </c>
      <c r="B11" s="36" t="n">
        <v>47600</v>
      </c>
      <c r="C11" s="0"/>
      <c r="D11" s="30"/>
      <c r="E11" s="30"/>
      <c r="F11" s="30"/>
      <c r="G11" s="31"/>
      <c r="H11" s="31"/>
      <c r="I11" s="31"/>
      <c r="J11" s="31"/>
      <c r="K11" s="31"/>
      <c r="L11" s="31"/>
      <c r="M11" s="31"/>
      <c r="N11" s="31"/>
      <c r="O11" s="29"/>
      <c r="AD11" s="6" t="n">
        <f aca="false">+(B11-B10)/(A11-A10)</f>
        <v>19.4915254237288</v>
      </c>
      <c r="AE11" s="6"/>
      <c r="AF11" s="25"/>
      <c r="AG11" s="33"/>
      <c r="AH11" s="7"/>
      <c r="AI11" s="7"/>
      <c r="AJ11" s="34"/>
      <c r="AK11" s="34"/>
      <c r="AL11" s="34"/>
      <c r="AM11" s="35"/>
      <c r="AN11" s="34"/>
      <c r="AO11" s="34"/>
      <c r="AP11" s="34"/>
      <c r="AQ11" s="34"/>
      <c r="AR11" s="33"/>
      <c r="AS11" s="33"/>
      <c r="AT11" s="34"/>
      <c r="AU11" s="34"/>
      <c r="AMJ11" s="0"/>
    </row>
    <row collapsed="false" customFormat="true" customHeight="false" hidden="false" ht="12.65" outlineLevel="0" r="12" s="32">
      <c r="A12" s="28" t="n">
        <v>38655</v>
      </c>
      <c r="B12" s="36" t="n">
        <v>48800</v>
      </c>
      <c r="C12" s="0"/>
      <c r="D12" s="30"/>
      <c r="E12" s="30"/>
      <c r="F12" s="30"/>
      <c r="G12" s="31"/>
      <c r="H12" s="31"/>
      <c r="I12" s="31"/>
      <c r="J12" s="31"/>
      <c r="K12" s="31"/>
      <c r="L12" s="31"/>
      <c r="M12" s="31"/>
      <c r="N12" s="31"/>
      <c r="O12" s="29"/>
      <c r="AD12" s="6" t="n">
        <f aca="false">+(B12-B11)/(A12-A11)</f>
        <v>40</v>
      </c>
      <c r="AE12" s="6"/>
      <c r="AF12" s="25"/>
      <c r="AG12" s="33"/>
      <c r="AH12" s="7"/>
      <c r="AI12" s="7"/>
      <c r="AJ12" s="34"/>
      <c r="AK12" s="34"/>
      <c r="AL12" s="34"/>
      <c r="AM12" s="35"/>
      <c r="AN12" s="34"/>
      <c r="AO12" s="34"/>
      <c r="AP12" s="34"/>
      <c r="AQ12" s="34"/>
      <c r="AR12" s="33"/>
      <c r="AS12" s="33"/>
      <c r="AT12" s="34"/>
      <c r="AU12" s="34"/>
      <c r="AMJ12" s="0"/>
    </row>
    <row collapsed="false" customFormat="true" customHeight="false" hidden="false" ht="12.65" outlineLevel="0" r="13" s="32">
      <c r="A13" s="28" t="n">
        <v>38730</v>
      </c>
      <c r="B13" s="36" t="n">
        <v>52446</v>
      </c>
      <c r="C13" s="0"/>
      <c r="D13" s="30"/>
      <c r="E13" s="30"/>
      <c r="F13" s="30"/>
      <c r="G13" s="31"/>
      <c r="H13" s="31"/>
      <c r="I13" s="31"/>
      <c r="J13" s="31"/>
      <c r="K13" s="31"/>
      <c r="L13" s="31"/>
      <c r="M13" s="31"/>
      <c r="N13" s="31"/>
      <c r="O13" s="29"/>
      <c r="AD13" s="6" t="n">
        <f aca="false">+(B13-B12)/(A13-A12)</f>
        <v>48.6133333333333</v>
      </c>
      <c r="AE13" s="6"/>
      <c r="AF13" s="25"/>
      <c r="AG13" s="33"/>
      <c r="AH13" s="7"/>
      <c r="AI13" s="7"/>
      <c r="AJ13" s="34"/>
      <c r="AK13" s="34"/>
      <c r="AL13" s="34"/>
      <c r="AM13" s="35"/>
      <c r="AN13" s="34"/>
      <c r="AO13" s="34"/>
      <c r="AP13" s="34"/>
      <c r="AQ13" s="34"/>
      <c r="AR13" s="33"/>
      <c r="AS13" s="33"/>
      <c r="AT13" s="34"/>
      <c r="AU13" s="34"/>
      <c r="AMJ13" s="0"/>
    </row>
    <row collapsed="false" customFormat="true" customHeight="false" hidden="false" ht="12.65" outlineLevel="0" r="14" s="32">
      <c r="A14" s="28" t="n">
        <v>38794</v>
      </c>
      <c r="B14" s="36" t="n">
        <v>57800</v>
      </c>
      <c r="C14" s="0"/>
      <c r="D14" s="30"/>
      <c r="E14" s="30"/>
      <c r="F14" s="30"/>
      <c r="G14" s="31"/>
      <c r="H14" s="31"/>
      <c r="I14" s="31"/>
      <c r="J14" s="31"/>
      <c r="K14" s="31"/>
      <c r="L14" s="31"/>
      <c r="M14" s="31"/>
      <c r="N14" s="31"/>
      <c r="O14" s="29"/>
      <c r="AD14" s="6" t="n">
        <f aca="false">+(B14-B13)/(A14-A13)</f>
        <v>83.65625</v>
      </c>
      <c r="AE14" s="6"/>
      <c r="AF14" s="25"/>
      <c r="AG14" s="33"/>
      <c r="AH14" s="7"/>
      <c r="AI14" s="7"/>
      <c r="AJ14" s="34"/>
      <c r="AK14" s="34"/>
      <c r="AL14" s="34"/>
      <c r="AM14" s="35"/>
      <c r="AN14" s="34"/>
      <c r="AO14" s="34"/>
      <c r="AP14" s="34"/>
      <c r="AQ14" s="34"/>
      <c r="AR14" s="33"/>
      <c r="AS14" s="33"/>
      <c r="AT14" s="34"/>
      <c r="AU14" s="34"/>
      <c r="AMJ14" s="0"/>
    </row>
    <row collapsed="false" customFormat="true" customHeight="false" hidden="false" ht="12.65" outlineLevel="0" r="15" s="32">
      <c r="A15" s="28" t="n">
        <v>38830</v>
      </c>
      <c r="B15" s="36" t="n">
        <v>60809</v>
      </c>
      <c r="C15" s="0"/>
      <c r="D15" s="30"/>
      <c r="E15" s="30"/>
      <c r="F15" s="30"/>
      <c r="G15" s="31"/>
      <c r="H15" s="31"/>
      <c r="I15" s="31"/>
      <c r="J15" s="31"/>
      <c r="K15" s="31"/>
      <c r="L15" s="31"/>
      <c r="M15" s="31"/>
      <c r="N15" s="31"/>
      <c r="O15" s="29"/>
      <c r="AD15" s="6" t="n">
        <f aca="false">+(B15-B14)/(A15-A14)</f>
        <v>83.5833333333333</v>
      </c>
      <c r="AE15" s="6"/>
      <c r="AF15" s="25"/>
      <c r="AG15" s="33"/>
      <c r="AH15" s="7"/>
      <c r="AI15" s="7"/>
      <c r="AJ15" s="34"/>
      <c r="AK15" s="34"/>
      <c r="AL15" s="34"/>
      <c r="AM15" s="35"/>
      <c r="AN15" s="34"/>
      <c r="AO15" s="34"/>
      <c r="AP15" s="34"/>
      <c r="AQ15" s="34"/>
      <c r="AR15" s="33"/>
      <c r="AS15" s="33"/>
      <c r="AT15" s="34"/>
      <c r="AU15" s="34"/>
      <c r="AMJ15" s="0"/>
    </row>
    <row collapsed="false" customFormat="true" customHeight="false" hidden="false" ht="12.65" outlineLevel="0" r="16" s="32">
      <c r="A16" s="28" t="n">
        <v>38872</v>
      </c>
      <c r="B16" s="36" t="n">
        <v>62105</v>
      </c>
      <c r="C16" s="0"/>
      <c r="D16" s="30"/>
      <c r="E16" s="30"/>
      <c r="F16" s="30"/>
      <c r="G16" s="31"/>
      <c r="H16" s="31"/>
      <c r="I16" s="31"/>
      <c r="J16" s="31"/>
      <c r="K16" s="31"/>
      <c r="L16" s="31"/>
      <c r="M16" s="31"/>
      <c r="N16" s="31"/>
      <c r="O16" s="29"/>
      <c r="AD16" s="6" t="n">
        <f aca="false">+(B16-B15)/(A16-A15)</f>
        <v>30.8571428571429</v>
      </c>
      <c r="AE16" s="6"/>
      <c r="AF16" s="25"/>
      <c r="AG16" s="33"/>
      <c r="AH16" s="7"/>
      <c r="AI16" s="7"/>
      <c r="AJ16" s="34"/>
      <c r="AK16" s="34"/>
      <c r="AL16" s="34"/>
      <c r="AM16" s="35"/>
      <c r="AN16" s="34"/>
      <c r="AO16" s="34"/>
      <c r="AP16" s="34"/>
      <c r="AQ16" s="34"/>
      <c r="AR16" s="33"/>
      <c r="AS16" s="33"/>
      <c r="AT16" s="34"/>
      <c r="AU16" s="34"/>
      <c r="AMJ16" s="0"/>
    </row>
    <row collapsed="false" customFormat="true" customHeight="false" hidden="false" ht="12.65" outlineLevel="0" r="17" s="32">
      <c r="A17" s="28" t="n">
        <v>38957</v>
      </c>
      <c r="B17" s="36" t="n">
        <v>63400</v>
      </c>
      <c r="C17" s="0"/>
      <c r="D17" s="30"/>
      <c r="E17" s="30"/>
      <c r="F17" s="30"/>
      <c r="G17" s="31"/>
      <c r="H17" s="31"/>
      <c r="I17" s="31"/>
      <c r="J17" s="31"/>
      <c r="K17" s="31"/>
      <c r="L17" s="31"/>
      <c r="M17" s="31"/>
      <c r="N17" s="31"/>
      <c r="O17" s="29"/>
      <c r="AD17" s="6" t="n">
        <f aca="false">+(B17-B16)/(A17-A16)</f>
        <v>15.2352941176471</v>
      </c>
      <c r="AE17" s="6"/>
      <c r="AF17" s="25"/>
      <c r="AG17" s="33"/>
      <c r="AH17" s="7"/>
      <c r="AI17" s="7"/>
      <c r="AJ17" s="34"/>
      <c r="AK17" s="34"/>
      <c r="AL17" s="34"/>
      <c r="AM17" s="35"/>
      <c r="AN17" s="34"/>
      <c r="AO17" s="34"/>
      <c r="AP17" s="34"/>
      <c r="AQ17" s="34"/>
      <c r="AR17" s="33"/>
      <c r="AS17" s="33"/>
      <c r="AT17" s="34"/>
      <c r="AU17" s="34"/>
      <c r="AMJ17" s="0"/>
    </row>
    <row collapsed="false" customFormat="true" customHeight="false" hidden="false" ht="12.65" outlineLevel="0" r="18" s="32">
      <c r="A18" s="37" t="n">
        <v>39035</v>
      </c>
      <c r="B18" s="29" t="n">
        <v>67600</v>
      </c>
      <c r="C18" s="0"/>
      <c r="D18" s="3"/>
      <c r="E18" s="3"/>
      <c r="F18" s="3"/>
      <c r="G18" s="31"/>
      <c r="H18" s="31"/>
      <c r="I18" s="31"/>
      <c r="J18" s="31"/>
      <c r="K18" s="31"/>
      <c r="L18" s="31"/>
      <c r="M18" s="31"/>
      <c r="N18" s="31"/>
      <c r="O18" s="29"/>
      <c r="AD18" s="6" t="n">
        <f aca="false">+(B18-B17)/(A18-A17)</f>
        <v>53.8461538461539</v>
      </c>
      <c r="AE18" s="6"/>
      <c r="AF18" s="25"/>
      <c r="AG18" s="6"/>
      <c r="AH18" s="7"/>
      <c r="AI18" s="7"/>
      <c r="AJ18" s="34"/>
      <c r="AK18" s="34"/>
      <c r="AL18" s="34"/>
      <c r="AM18" s="35"/>
      <c r="AN18" s="34"/>
      <c r="AO18" s="34"/>
      <c r="AP18" s="34"/>
      <c r="AQ18" s="34"/>
      <c r="AR18" s="33"/>
      <c r="AS18" s="33"/>
      <c r="AT18" s="34"/>
      <c r="AU18" s="34"/>
      <c r="AMJ18" s="0"/>
    </row>
    <row collapsed="false" customFormat="true" customHeight="false" hidden="false" ht="12.65" outlineLevel="0" r="19" s="32">
      <c r="A19" s="37" t="n">
        <v>39063</v>
      </c>
      <c r="B19" s="29" t="n">
        <v>68480</v>
      </c>
      <c r="C19" s="0"/>
      <c r="D19" s="3"/>
      <c r="E19" s="3"/>
      <c r="F19" s="3"/>
      <c r="G19" s="31"/>
      <c r="H19" s="31"/>
      <c r="I19" s="31"/>
      <c r="J19" s="31"/>
      <c r="K19" s="31"/>
      <c r="L19" s="31"/>
      <c r="M19" s="31"/>
      <c r="N19" s="31"/>
      <c r="O19" s="29"/>
      <c r="AD19" s="6" t="n">
        <f aca="false">+(B19-B18)/(A19-A18)</f>
        <v>31.4285714285714</v>
      </c>
      <c r="AE19" s="6"/>
      <c r="AF19" s="25"/>
      <c r="AG19" s="6"/>
      <c r="AH19" s="7"/>
      <c r="AI19" s="7"/>
      <c r="AJ19" s="34"/>
      <c r="AK19" s="34"/>
      <c r="AL19" s="34"/>
      <c r="AM19" s="35"/>
      <c r="AN19" s="34"/>
      <c r="AO19" s="34"/>
      <c r="AP19" s="34"/>
      <c r="AQ19" s="34"/>
      <c r="AR19" s="33"/>
      <c r="AS19" s="33"/>
      <c r="AT19" s="34"/>
      <c r="AU19" s="34"/>
      <c r="AMJ19" s="0"/>
    </row>
    <row collapsed="false" customFormat="true" customHeight="false" hidden="false" ht="12.65" outlineLevel="0" r="20" s="32">
      <c r="A20" s="37" t="n">
        <v>39070</v>
      </c>
      <c r="B20" s="29" t="n">
        <v>69600</v>
      </c>
      <c r="C20" s="0"/>
      <c r="D20" s="3"/>
      <c r="E20" s="3"/>
      <c r="F20" s="3"/>
      <c r="G20" s="31"/>
      <c r="H20" s="31"/>
      <c r="I20" s="31"/>
      <c r="J20" s="31"/>
      <c r="K20" s="31"/>
      <c r="L20" s="31"/>
      <c r="M20" s="31"/>
      <c r="N20" s="31"/>
      <c r="O20" s="29"/>
      <c r="AD20" s="6" t="n">
        <f aca="false">+(B20-B19)/(A20-A19)</f>
        <v>160</v>
      </c>
      <c r="AE20" s="6"/>
      <c r="AF20" s="25"/>
      <c r="AG20" s="6"/>
      <c r="AH20" s="7"/>
      <c r="AI20" s="7"/>
      <c r="AJ20" s="34"/>
      <c r="AK20" s="34"/>
      <c r="AL20" s="34"/>
      <c r="AM20" s="35"/>
      <c r="AN20" s="34"/>
      <c r="AO20" s="34"/>
      <c r="AP20" s="34"/>
      <c r="AQ20" s="34"/>
      <c r="AR20" s="33"/>
      <c r="AS20" s="33"/>
      <c r="AT20" s="34"/>
      <c r="AU20" s="34"/>
      <c r="AMJ20" s="0"/>
    </row>
    <row collapsed="false" customFormat="true" customHeight="false" hidden="false" ht="12.65" outlineLevel="0" r="21" s="32">
      <c r="A21" s="37" t="n">
        <v>39104</v>
      </c>
      <c r="B21" s="29" t="n">
        <v>73600</v>
      </c>
      <c r="C21" s="0"/>
      <c r="D21" s="3"/>
      <c r="E21" s="3"/>
      <c r="F21" s="3"/>
      <c r="G21" s="31"/>
      <c r="H21" s="31"/>
      <c r="I21" s="31"/>
      <c r="J21" s="31"/>
      <c r="K21" s="31"/>
      <c r="L21" s="31"/>
      <c r="M21" s="31"/>
      <c r="N21" s="31"/>
      <c r="O21" s="29"/>
      <c r="AD21" s="6" t="n">
        <f aca="false">+(B21-B20)/(A21-A20)</f>
        <v>117.647058823529</v>
      </c>
      <c r="AE21" s="6"/>
      <c r="AF21" s="25"/>
      <c r="AG21" s="6"/>
      <c r="AH21" s="7"/>
      <c r="AI21" s="7"/>
      <c r="AJ21" s="34"/>
      <c r="AK21" s="34"/>
      <c r="AL21" s="34"/>
      <c r="AM21" s="35"/>
      <c r="AN21" s="34"/>
      <c r="AO21" s="34"/>
      <c r="AP21" s="34"/>
      <c r="AQ21" s="34"/>
      <c r="AR21" s="33"/>
      <c r="AS21" s="33"/>
      <c r="AT21" s="34"/>
      <c r="AU21" s="34"/>
      <c r="AMJ21" s="0"/>
    </row>
    <row collapsed="false" customFormat="true" customHeight="false" hidden="false" ht="12.65" outlineLevel="0" r="22" s="32">
      <c r="A22" s="37" t="n">
        <v>39113</v>
      </c>
      <c r="B22" s="29" t="n">
        <v>75200</v>
      </c>
      <c r="C22" s="0"/>
      <c r="D22" s="3"/>
      <c r="E22" s="3"/>
      <c r="F22" s="3"/>
      <c r="G22" s="31"/>
      <c r="H22" s="31"/>
      <c r="I22" s="31"/>
      <c r="J22" s="31"/>
      <c r="K22" s="31"/>
      <c r="L22" s="31"/>
      <c r="M22" s="31"/>
      <c r="N22" s="31"/>
      <c r="O22" s="29"/>
      <c r="AD22" s="6" t="n">
        <f aca="false">+(B22-B21)/(A22-A21)</f>
        <v>177.777777777778</v>
      </c>
      <c r="AE22" s="6"/>
      <c r="AF22" s="25"/>
      <c r="AG22" s="6"/>
      <c r="AH22" s="7"/>
      <c r="AI22" s="7"/>
      <c r="AJ22" s="34"/>
      <c r="AK22" s="34"/>
      <c r="AL22" s="34"/>
      <c r="AM22" s="35"/>
      <c r="AN22" s="34"/>
      <c r="AO22" s="34"/>
      <c r="AP22" s="34"/>
      <c r="AQ22" s="34"/>
      <c r="AR22" s="33"/>
      <c r="AS22" s="33"/>
      <c r="AT22" s="34"/>
      <c r="AU22" s="34"/>
      <c r="AMJ22" s="0"/>
    </row>
    <row collapsed="false" customFormat="true" customHeight="false" hidden="false" ht="12.65" outlineLevel="0" r="23" s="32">
      <c r="A23" s="37" t="n">
        <v>39166</v>
      </c>
      <c r="B23" s="29" t="n">
        <v>83300</v>
      </c>
      <c r="C23" s="0"/>
      <c r="D23" s="3"/>
      <c r="E23" s="3"/>
      <c r="F23" s="3"/>
      <c r="G23" s="31"/>
      <c r="H23" s="31"/>
      <c r="I23" s="31"/>
      <c r="J23" s="31"/>
      <c r="K23" s="31"/>
      <c r="L23" s="31"/>
      <c r="M23" s="31"/>
      <c r="N23" s="31"/>
      <c r="O23" s="29"/>
      <c r="AD23" s="6" t="n">
        <f aca="false">+(B23-B22)/(A23-A22)</f>
        <v>152.830188679245</v>
      </c>
      <c r="AE23" s="6"/>
      <c r="AF23" s="25"/>
      <c r="AG23" s="6"/>
      <c r="AH23" s="7"/>
      <c r="AI23" s="7"/>
      <c r="AJ23" s="34"/>
      <c r="AK23" s="34"/>
      <c r="AL23" s="34"/>
      <c r="AM23" s="35"/>
      <c r="AN23" s="34"/>
      <c r="AO23" s="34"/>
      <c r="AP23" s="34"/>
      <c r="AQ23" s="34"/>
      <c r="AR23" s="33"/>
      <c r="AS23" s="33"/>
      <c r="AT23" s="34"/>
      <c r="AU23" s="34"/>
      <c r="AMJ23" s="0"/>
    </row>
    <row collapsed="false" customFormat="true" customHeight="false" hidden="false" ht="12.65" outlineLevel="0" r="24" s="32">
      <c r="A24" s="37" t="n">
        <v>39200</v>
      </c>
      <c r="B24" s="29" t="n">
        <v>87000</v>
      </c>
      <c r="C24" s="0"/>
      <c r="D24" s="3"/>
      <c r="E24" s="3"/>
      <c r="F24" s="3"/>
      <c r="G24" s="31"/>
      <c r="H24" s="31"/>
      <c r="I24" s="31"/>
      <c r="J24" s="31"/>
      <c r="K24" s="31"/>
      <c r="L24" s="31"/>
      <c r="M24" s="31"/>
      <c r="N24" s="31"/>
      <c r="O24" s="29"/>
      <c r="AD24" s="6" t="n">
        <f aca="false">+(B24-B23)/(A24-A23)</f>
        <v>108.823529411765</v>
      </c>
      <c r="AE24" s="6"/>
      <c r="AF24" s="25"/>
      <c r="AG24" s="6"/>
      <c r="AH24" s="7"/>
      <c r="AI24" s="7"/>
      <c r="AJ24" s="34"/>
      <c r="AK24" s="34"/>
      <c r="AL24" s="34"/>
      <c r="AM24" s="35"/>
      <c r="AN24" s="34"/>
      <c r="AO24" s="34"/>
      <c r="AP24" s="34"/>
      <c r="AQ24" s="34"/>
      <c r="AR24" s="33"/>
      <c r="AS24" s="33"/>
      <c r="AT24" s="34"/>
      <c r="AU24" s="34"/>
      <c r="AMJ24" s="0"/>
    </row>
    <row collapsed="false" customFormat="true" customHeight="false" hidden="false" ht="12.65" outlineLevel="0" r="25" s="32">
      <c r="A25" s="37" t="n">
        <v>39286</v>
      </c>
      <c r="B25" s="29" t="n">
        <v>90991</v>
      </c>
      <c r="C25" s="0"/>
      <c r="D25" s="3"/>
      <c r="E25" s="3"/>
      <c r="F25" s="3"/>
      <c r="G25" s="31"/>
      <c r="H25" s="31"/>
      <c r="I25" s="31"/>
      <c r="J25" s="31"/>
      <c r="K25" s="31"/>
      <c r="L25" s="31"/>
      <c r="M25" s="31"/>
      <c r="N25" s="31"/>
      <c r="O25" s="29"/>
      <c r="AD25" s="6" t="n">
        <f aca="false">+(B25-B24)/(A25-A24)</f>
        <v>46.4069767441861</v>
      </c>
      <c r="AE25" s="6" t="n">
        <f aca="false">+AD25-AF25</f>
        <v>31.406976744186</v>
      </c>
      <c r="AF25" s="25" t="n">
        <v>15</v>
      </c>
      <c r="AG25" s="6"/>
      <c r="AH25" s="7"/>
      <c r="AI25" s="7"/>
      <c r="AJ25" s="34"/>
      <c r="AK25" s="34"/>
      <c r="AL25" s="34"/>
      <c r="AM25" s="35"/>
      <c r="AN25" s="34"/>
      <c r="AO25" s="34"/>
      <c r="AP25" s="34"/>
      <c r="AQ25" s="34"/>
      <c r="AR25" s="33"/>
      <c r="AS25" s="33"/>
      <c r="AT25" s="34"/>
      <c r="AU25" s="34"/>
      <c r="AMJ25" s="0"/>
    </row>
    <row collapsed="false" customFormat="false" customHeight="false" hidden="false" ht="12.65" outlineLevel="0" r="26">
      <c r="A26" s="1" t="n">
        <v>39320</v>
      </c>
      <c r="B26" s="2" t="n">
        <v>91895</v>
      </c>
      <c r="AD26" s="6" t="n">
        <f aca="false">+(B26-B25)/(A26-A25)</f>
        <v>26.5882352941176</v>
      </c>
      <c r="AE26" s="6" t="n">
        <f aca="false">+AD26-AF26</f>
        <v>11.5882352941176</v>
      </c>
      <c r="AF26" s="25" t="n">
        <v>15</v>
      </c>
      <c r="AV26" s="5" t="s">
        <v>46</v>
      </c>
    </row>
    <row collapsed="false" customFormat="false" customHeight="false" hidden="false" ht="12.65" outlineLevel="0" r="27">
      <c r="A27" s="1" t="n">
        <v>39353</v>
      </c>
      <c r="B27" s="2" t="n">
        <v>93848</v>
      </c>
      <c r="AD27" s="6" t="n">
        <f aca="false">+(B27-B26)/(A27-A26)</f>
        <v>59.1818181818182</v>
      </c>
      <c r="AE27" s="6" t="n">
        <f aca="false">+AD27-AF27</f>
        <v>44.1818181818182</v>
      </c>
      <c r="AF27" s="25" t="n">
        <v>15</v>
      </c>
    </row>
    <row collapsed="false" customFormat="false" customHeight="false" hidden="false" ht="12.65" outlineLevel="0" r="28">
      <c r="A28" s="38" t="n">
        <v>39414</v>
      </c>
      <c r="B28" s="2" t="n">
        <v>101265</v>
      </c>
      <c r="P28" s="39"/>
      <c r="AD28" s="6" t="n">
        <f aca="false">+(B28-B27)/(A28-A27)</f>
        <v>121.590163934426</v>
      </c>
      <c r="AE28" s="6" t="n">
        <f aca="false">+AD28-AF28</f>
        <v>106.590163934426</v>
      </c>
      <c r="AF28" s="25" t="n">
        <v>15</v>
      </c>
    </row>
    <row collapsed="false" customFormat="false" customHeight="false" hidden="false" ht="12.65" outlineLevel="0" r="29">
      <c r="A29" s="38" t="n">
        <v>39448</v>
      </c>
      <c r="B29" s="2" t="n">
        <v>107335</v>
      </c>
      <c r="P29" s="39"/>
      <c r="AD29" s="6" t="n">
        <f aca="false">+(B29-B28)/(A29-A28)</f>
        <v>178.529411764706</v>
      </c>
      <c r="AE29" s="6" t="n">
        <f aca="false">+AD29-AF29</f>
        <v>163.529411764706</v>
      </c>
      <c r="AF29" s="25" t="n">
        <v>15</v>
      </c>
    </row>
    <row collapsed="false" customFormat="false" customHeight="false" hidden="false" ht="12.65" outlineLevel="0" r="30">
      <c r="A30" s="38" t="n">
        <v>39478</v>
      </c>
      <c r="B30" s="2" t="n">
        <v>112904</v>
      </c>
      <c r="P30" s="39"/>
      <c r="AD30" s="6" t="n">
        <f aca="false">+(B30-B29)/(A30-A29)</f>
        <v>185.633333333333</v>
      </c>
      <c r="AE30" s="6" t="n">
        <f aca="false">+AD30-AF30</f>
        <v>170.633333333333</v>
      </c>
      <c r="AF30" s="25" t="n">
        <v>15</v>
      </c>
    </row>
    <row collapsed="false" customFormat="false" customHeight="false" hidden="false" ht="12.65" outlineLevel="0" r="31">
      <c r="A31" s="38" t="n">
        <v>39507</v>
      </c>
      <c r="B31" s="2" t="n">
        <v>118152</v>
      </c>
      <c r="P31" s="39"/>
      <c r="AD31" s="6" t="n">
        <f aca="false">+(B31-B30)/(A31-A30)</f>
        <v>180.965517241379</v>
      </c>
      <c r="AE31" s="6" t="n">
        <f aca="false">+AD31-AF31</f>
        <v>165.965517241379</v>
      </c>
      <c r="AF31" s="25" t="n">
        <v>15</v>
      </c>
    </row>
    <row collapsed="false" customFormat="false" customHeight="false" hidden="false" ht="12.65" outlineLevel="0" r="32">
      <c r="A32" s="38" t="n">
        <v>39538</v>
      </c>
      <c r="B32" s="2" t="n">
        <v>123331</v>
      </c>
      <c r="P32" s="39"/>
      <c r="AD32" s="6" t="n">
        <f aca="false">+(B32-B31)/(A32-A31)</f>
        <v>167.064516129032</v>
      </c>
      <c r="AE32" s="6" t="n">
        <f aca="false">+AD32-AF32</f>
        <v>152.064516129032</v>
      </c>
      <c r="AF32" s="25" t="n">
        <v>15</v>
      </c>
    </row>
    <row collapsed="false" customFormat="false" customHeight="false" hidden="false" ht="12.65" outlineLevel="0" r="33">
      <c r="A33" s="38" t="n">
        <v>39568</v>
      </c>
      <c r="B33" s="2" t="n">
        <v>126968</v>
      </c>
      <c r="P33" s="39"/>
      <c r="AD33" s="6" t="n">
        <f aca="false">+(B33-B32)/(A33-A32)</f>
        <v>121.233333333333</v>
      </c>
      <c r="AE33" s="6" t="n">
        <f aca="false">+AD33-AF33</f>
        <v>106.233333333333</v>
      </c>
      <c r="AF33" s="25" t="n">
        <v>15</v>
      </c>
    </row>
    <row collapsed="false" customFormat="false" customHeight="false" hidden="false" ht="12.65" outlineLevel="0" r="34">
      <c r="A34" s="38" t="n">
        <v>39629</v>
      </c>
      <c r="B34" s="2" t="n">
        <v>130760</v>
      </c>
      <c r="P34" s="39"/>
      <c r="AD34" s="6" t="n">
        <f aca="false">+(B34-B33)/(A34-A33)</f>
        <v>62.1639344262295</v>
      </c>
      <c r="AE34" s="6" t="n">
        <f aca="false">+AD34-AF34</f>
        <v>47.1639344262295</v>
      </c>
      <c r="AF34" s="25" t="n">
        <v>15</v>
      </c>
    </row>
    <row collapsed="false" customFormat="false" customHeight="false" hidden="false" ht="12.65" outlineLevel="0" r="35">
      <c r="A35" s="38" t="n">
        <v>39730</v>
      </c>
      <c r="B35" s="2" t="n">
        <v>136477</v>
      </c>
      <c r="P35" s="39"/>
      <c r="AD35" s="6" t="n">
        <f aca="false">+(B35-B34)/(A35-A34)</f>
        <v>56.6039603960396</v>
      </c>
      <c r="AE35" s="6" t="n">
        <f aca="false">+AD35-AF35</f>
        <v>41.6039603960396</v>
      </c>
      <c r="AF35" s="25" t="n">
        <v>15</v>
      </c>
    </row>
    <row collapsed="false" customFormat="false" customHeight="false" hidden="false" ht="12.65" outlineLevel="0" r="36">
      <c r="A36" s="38" t="n">
        <v>39767</v>
      </c>
      <c r="B36" s="2" t="n">
        <v>4136</v>
      </c>
      <c r="P36" s="39"/>
      <c r="AD36" s="6" t="n">
        <f aca="false">+(B36-0)/(A36-A35)</f>
        <v>111.783783783784</v>
      </c>
      <c r="AE36" s="6" t="n">
        <f aca="false">+AD36-AF36</f>
        <v>96.7837837837838</v>
      </c>
      <c r="AF36" s="25" t="n">
        <v>15</v>
      </c>
    </row>
    <row collapsed="false" customFormat="true" customHeight="false" hidden="false" ht="12.65" outlineLevel="0" r="37" s="45">
      <c r="A37" s="40" t="n">
        <v>39783</v>
      </c>
      <c r="B37" s="41" t="n">
        <v>6200</v>
      </c>
      <c r="C37" s="0"/>
      <c r="D37" s="42"/>
      <c r="E37" s="42"/>
      <c r="F37" s="42"/>
      <c r="G37" s="43"/>
      <c r="H37" s="43"/>
      <c r="I37" s="43"/>
      <c r="J37" s="43"/>
      <c r="K37" s="43"/>
      <c r="L37" s="43"/>
      <c r="M37" s="43"/>
      <c r="N37" s="43"/>
      <c r="O37" s="41"/>
      <c r="P37" s="44"/>
      <c r="AD37" s="25" t="n">
        <f aca="false">+(B37-B36)/(A37-A36)</f>
        <v>129</v>
      </c>
      <c r="AE37" s="6" t="n">
        <f aca="false">+AD37-AF37</f>
        <v>114</v>
      </c>
      <c r="AF37" s="25" t="n">
        <v>15</v>
      </c>
      <c r="AG37" s="25"/>
      <c r="AH37" s="7"/>
      <c r="AI37" s="7"/>
      <c r="AJ37" s="46"/>
      <c r="AK37" s="46"/>
      <c r="AL37" s="46"/>
      <c r="AM37" s="47"/>
      <c r="AN37" s="46"/>
      <c r="AO37" s="46"/>
      <c r="AP37" s="46"/>
      <c r="AQ37" s="46"/>
      <c r="AR37" s="25"/>
      <c r="AS37" s="25"/>
      <c r="AT37" s="46"/>
      <c r="AU37" s="46"/>
      <c r="AV37" s="45" t="s">
        <v>47</v>
      </c>
      <c r="AMJ37" s="0"/>
    </row>
    <row collapsed="false" customFormat="true" customHeight="false" hidden="false" ht="12.65" outlineLevel="0" r="38" s="48">
      <c r="A38" s="1" t="n">
        <v>39799.9069444444</v>
      </c>
      <c r="B38" s="2"/>
      <c r="C38" s="0"/>
      <c r="D38" s="3"/>
      <c r="E38" s="3"/>
      <c r="F38" s="3"/>
      <c r="G38" s="4"/>
      <c r="H38" s="4"/>
      <c r="I38" s="4"/>
      <c r="J38" s="4"/>
      <c r="K38" s="4"/>
      <c r="L38" s="4"/>
      <c r="M38" s="4"/>
      <c r="N38" s="4"/>
      <c r="O38" s="2"/>
      <c r="P38" s="5" t="n">
        <v>9</v>
      </c>
      <c r="Q38" s="5" t="n">
        <v>3</v>
      </c>
      <c r="R38" s="5"/>
      <c r="S38" s="5" t="s">
        <v>48</v>
      </c>
      <c r="T38" s="5"/>
      <c r="U38" s="5" t="n">
        <v>39</v>
      </c>
      <c r="V38" s="5"/>
      <c r="W38" s="5" t="n">
        <v>40</v>
      </c>
      <c r="X38" s="5"/>
      <c r="Y38" s="5"/>
      <c r="Z38" s="5"/>
      <c r="AA38" s="5" t="n">
        <v>7</v>
      </c>
      <c r="AB38" s="5"/>
      <c r="AC38" s="5"/>
      <c r="AD38" s="6"/>
      <c r="AE38" s="6"/>
      <c r="AF38" s="25"/>
      <c r="AG38" s="6"/>
      <c r="AH38" s="7" t="n">
        <f aca="false">(G38+G37)/2</f>
        <v>0</v>
      </c>
      <c r="AI38" s="7"/>
      <c r="AJ38" s="8"/>
      <c r="AK38" s="8"/>
      <c r="AL38" s="8"/>
      <c r="AM38" s="9"/>
      <c r="AN38" s="8"/>
      <c r="AO38" s="8"/>
      <c r="AP38" s="8"/>
      <c r="AQ38" s="8"/>
      <c r="AR38" s="6"/>
      <c r="AS38" s="6"/>
      <c r="AT38" s="8"/>
      <c r="AU38" s="8"/>
      <c r="AV38" s="48" t="s">
        <v>49</v>
      </c>
      <c r="AMJ38" s="0"/>
    </row>
    <row collapsed="false" customFormat="true" customHeight="false" hidden="false" ht="12.65" outlineLevel="0" r="39" s="48">
      <c r="A39" s="1" t="n">
        <v>39799.9583333333</v>
      </c>
      <c r="B39" s="2"/>
      <c r="C39" s="0"/>
      <c r="D39" s="3"/>
      <c r="E39" s="3"/>
      <c r="F39" s="3"/>
      <c r="G39" s="4" t="n">
        <v>5</v>
      </c>
      <c r="H39" s="4"/>
      <c r="I39" s="4"/>
      <c r="J39" s="4"/>
      <c r="K39" s="4"/>
      <c r="L39" s="4"/>
      <c r="M39" s="4"/>
      <c r="N39" s="4"/>
      <c r="O39" s="2"/>
      <c r="P39" s="5" t="n">
        <v>9</v>
      </c>
      <c r="Q39" s="5" t="n">
        <v>3</v>
      </c>
      <c r="R39" s="5"/>
      <c r="S39" s="5" t="s">
        <v>48</v>
      </c>
      <c r="T39" s="5"/>
      <c r="U39" s="5" t="n">
        <v>44</v>
      </c>
      <c r="V39" s="5"/>
      <c r="W39" s="5" t="n">
        <v>44</v>
      </c>
      <c r="X39" s="5" t="n">
        <v>5</v>
      </c>
      <c r="Y39" s="5" t="n">
        <v>7</v>
      </c>
      <c r="Z39" s="5" t="n">
        <v>50</v>
      </c>
      <c r="AA39" s="5" t="n">
        <v>8</v>
      </c>
      <c r="AB39" s="5" t="n">
        <v>7</v>
      </c>
      <c r="AC39" s="5" t="n">
        <v>0</v>
      </c>
      <c r="AD39" s="6"/>
      <c r="AE39" s="6"/>
      <c r="AF39" s="25"/>
      <c r="AG39" s="6"/>
      <c r="AH39" s="7" t="n">
        <f aca="false">(G39+G38)/2</f>
        <v>2.5</v>
      </c>
      <c r="AI39" s="7"/>
      <c r="AJ39" s="8" t="n">
        <f aca="false">(+A39-A38)*24</f>
        <v>1.23333333333721</v>
      </c>
      <c r="AK39" s="8" t="n">
        <f aca="false">+AB39-AB38</f>
        <v>7</v>
      </c>
      <c r="AL39" s="8"/>
      <c r="AM39" s="9"/>
      <c r="AN39" s="8" t="n">
        <f aca="false">+AK39/AJ39*24</f>
        <v>136.216216215788</v>
      </c>
      <c r="AO39" s="8" t="n">
        <f aca="false">+AC39-AC38</f>
        <v>0</v>
      </c>
      <c r="AP39" s="8" t="n">
        <f aca="false">+AO39/AJ39*24</f>
        <v>0</v>
      </c>
      <c r="AQ39" s="8" t="n">
        <f aca="false">+AA39-AA38</f>
        <v>1</v>
      </c>
      <c r="AR39" s="6" t="n">
        <f aca="false">+AQ39/AJ39</f>
        <v>0.81081081080826</v>
      </c>
      <c r="AS39" s="6" t="n">
        <f aca="false">+AR39*24</f>
        <v>19.4594594593982</v>
      </c>
      <c r="AT39" s="8" t="n">
        <f aca="false">+AJ39/AQ39*60</f>
        <v>74.0000000002328</v>
      </c>
      <c r="AU39" s="8" t="n">
        <f aca="false">+AK39/AQ39*60</f>
        <v>420</v>
      </c>
      <c r="AMJ39" s="0"/>
    </row>
    <row collapsed="false" customFormat="true" customHeight="false" hidden="false" ht="23.85" outlineLevel="0" r="40" s="48">
      <c r="A40" s="1" t="n">
        <v>39800.2916666667</v>
      </c>
      <c r="B40" s="2"/>
      <c r="C40" s="0"/>
      <c r="D40" s="3"/>
      <c r="E40" s="3"/>
      <c r="F40" s="3"/>
      <c r="G40" s="4" t="n">
        <v>6</v>
      </c>
      <c r="H40" s="4"/>
      <c r="I40" s="4"/>
      <c r="J40" s="4"/>
      <c r="K40" s="4"/>
      <c r="L40" s="4"/>
      <c r="M40" s="4"/>
      <c r="N40" s="4"/>
      <c r="O40" s="2"/>
      <c r="P40" s="5" t="n">
        <v>9</v>
      </c>
      <c r="Q40" s="5" t="n">
        <v>3</v>
      </c>
      <c r="R40" s="5"/>
      <c r="S40" s="5" t="s">
        <v>50</v>
      </c>
      <c r="T40" s="5"/>
      <c r="U40" s="5" t="n">
        <v>38</v>
      </c>
      <c r="V40" s="5"/>
      <c r="W40" s="5" t="n">
        <v>34</v>
      </c>
      <c r="X40" s="5" t="n">
        <v>11</v>
      </c>
      <c r="Y40" s="5" t="n">
        <v>11</v>
      </c>
      <c r="Z40" s="5" t="n">
        <v>51</v>
      </c>
      <c r="AA40" s="5" t="n">
        <v>14</v>
      </c>
      <c r="AB40" s="5" t="n">
        <v>11</v>
      </c>
      <c r="AC40" s="5" t="n">
        <v>0</v>
      </c>
      <c r="AD40" s="6"/>
      <c r="AE40" s="6"/>
      <c r="AF40" s="25"/>
      <c r="AG40" s="6"/>
      <c r="AH40" s="7" t="n">
        <f aca="false">(G40+G39)/2</f>
        <v>5.5</v>
      </c>
      <c r="AI40" s="7"/>
      <c r="AJ40" s="8" t="n">
        <f aca="false">(+A40-A39)*24</f>
        <v>7.99999999988359</v>
      </c>
      <c r="AK40" s="8" t="n">
        <f aca="false">+AB40-AB39</f>
        <v>4</v>
      </c>
      <c r="AL40" s="8" t="n">
        <f aca="false">+AK40/AJ40*100</f>
        <v>50.0000000007276</v>
      </c>
      <c r="AM40" s="9"/>
      <c r="AN40" s="8" t="n">
        <f aca="false">+AK40/AJ40*24</f>
        <v>12.0000000001746</v>
      </c>
      <c r="AO40" s="8" t="n">
        <f aca="false">+AC40-AC39</f>
        <v>0</v>
      </c>
      <c r="AP40" s="8" t="n">
        <f aca="false">+AO40/AJ40*24</f>
        <v>0</v>
      </c>
      <c r="AQ40" s="8" t="n">
        <f aca="false">+AA40-AA39</f>
        <v>6</v>
      </c>
      <c r="AR40" s="6" t="n">
        <f aca="false">+AQ40/AJ40</f>
        <v>0.750000000010914</v>
      </c>
      <c r="AS40" s="6" t="n">
        <f aca="false">+AR40*24</f>
        <v>18.0000000002619</v>
      </c>
      <c r="AT40" s="8" t="n">
        <f aca="false">+AJ40/AQ40*60</f>
        <v>79.9999999988359</v>
      </c>
      <c r="AU40" s="8" t="n">
        <f aca="false">+AK40/AQ40*60</f>
        <v>40</v>
      </c>
      <c r="AMJ40" s="0"/>
    </row>
    <row collapsed="false" customFormat="true" customHeight="false" hidden="false" ht="12.65" outlineLevel="0" r="41" s="48">
      <c r="A41" s="1" t="n">
        <v>39800.4083333333</v>
      </c>
      <c r="B41" s="2"/>
      <c r="C41" s="0"/>
      <c r="D41" s="3"/>
      <c r="E41" s="3"/>
      <c r="F41" s="3"/>
      <c r="G41" s="4" t="n">
        <v>6</v>
      </c>
      <c r="H41" s="4"/>
      <c r="I41" s="4"/>
      <c r="J41" s="4"/>
      <c r="K41" s="4"/>
      <c r="L41" s="4"/>
      <c r="M41" s="4"/>
      <c r="N41" s="4"/>
      <c r="O41" s="2"/>
      <c r="P41" s="5" t="n">
        <v>9</v>
      </c>
      <c r="Q41" s="5" t="n">
        <v>3</v>
      </c>
      <c r="R41" s="5"/>
      <c r="S41" s="5" t="s">
        <v>48</v>
      </c>
      <c r="T41" s="5"/>
      <c r="U41" s="5" t="n">
        <v>42</v>
      </c>
      <c r="V41" s="5"/>
      <c r="W41" s="5" t="n">
        <v>42</v>
      </c>
      <c r="X41" s="5" t="n">
        <v>5</v>
      </c>
      <c r="Y41" s="5" t="n">
        <v>8</v>
      </c>
      <c r="Z41" s="5" t="n">
        <v>50</v>
      </c>
      <c r="AA41" s="5" t="n">
        <v>16</v>
      </c>
      <c r="AB41" s="5" t="n">
        <v>12</v>
      </c>
      <c r="AC41" s="5" t="n">
        <v>0</v>
      </c>
      <c r="AD41" s="6"/>
      <c r="AE41" s="6"/>
      <c r="AF41" s="25"/>
      <c r="AG41" s="6"/>
      <c r="AH41" s="7" t="n">
        <f aca="false">(G41+G40)/2</f>
        <v>6</v>
      </c>
      <c r="AI41" s="7"/>
      <c r="AJ41" s="8" t="n">
        <f aca="false">(+A41-A40)*24</f>
        <v>2.80000000004657</v>
      </c>
      <c r="AK41" s="8" t="n">
        <f aca="false">+AB41-AB40</f>
        <v>1</v>
      </c>
      <c r="AL41" s="8" t="n">
        <f aca="false">+AK41/AJ41*100</f>
        <v>35.7142857136918</v>
      </c>
      <c r="AM41" s="9"/>
      <c r="AN41" s="8" t="n">
        <f aca="false">+AK41/AJ41*24</f>
        <v>8.57142857128602</v>
      </c>
      <c r="AO41" s="8" t="n">
        <f aca="false">+AC41-AC40</f>
        <v>0</v>
      </c>
      <c r="AP41" s="8" t="n">
        <f aca="false">+AO41/AJ41*24</f>
        <v>0</v>
      </c>
      <c r="AQ41" s="8" t="n">
        <f aca="false">+AA41-AA40</f>
        <v>2</v>
      </c>
      <c r="AR41" s="6" t="n">
        <f aca="false">+AQ41/AJ41</f>
        <v>0.714285714273835</v>
      </c>
      <c r="AS41" s="6" t="n">
        <f aca="false">+AR41*24</f>
        <v>17.142857142572</v>
      </c>
      <c r="AT41" s="8" t="n">
        <f aca="false">+AJ41/AQ41*60</f>
        <v>84.000000001397</v>
      </c>
      <c r="AU41" s="8" t="n">
        <f aca="false">+AK41/AQ41*60</f>
        <v>30</v>
      </c>
      <c r="AMJ41" s="0"/>
    </row>
    <row collapsed="false" customFormat="true" customHeight="false" hidden="false" ht="12.65" outlineLevel="0" r="42" s="48">
      <c r="A42" s="1" t="n">
        <v>39800.4583333333</v>
      </c>
      <c r="B42" s="2"/>
      <c r="C42" s="0"/>
      <c r="D42" s="3"/>
      <c r="E42" s="3"/>
      <c r="F42" s="3"/>
      <c r="G42" s="4" t="n">
        <v>5</v>
      </c>
      <c r="H42" s="4"/>
      <c r="I42" s="4"/>
      <c r="J42" s="4"/>
      <c r="K42" s="4"/>
      <c r="L42" s="4"/>
      <c r="M42" s="4"/>
      <c r="N42" s="4"/>
      <c r="O42" s="2"/>
      <c r="P42" s="5" t="n">
        <v>9</v>
      </c>
      <c r="Q42" s="5" t="n">
        <v>3</v>
      </c>
      <c r="R42" s="5"/>
      <c r="S42" s="5" t="s">
        <v>48</v>
      </c>
      <c r="T42" s="5"/>
      <c r="U42" s="5" t="n">
        <v>42</v>
      </c>
      <c r="V42" s="5"/>
      <c r="W42" s="5" t="n">
        <v>42</v>
      </c>
      <c r="X42" s="5" t="n">
        <v>5</v>
      </c>
      <c r="Y42" s="5" t="n">
        <v>8</v>
      </c>
      <c r="Z42" s="5" t="n">
        <v>49</v>
      </c>
      <c r="AA42" s="5" t="n">
        <v>17</v>
      </c>
      <c r="AB42" s="5" t="n">
        <v>13</v>
      </c>
      <c r="AC42" s="5" t="n">
        <v>0</v>
      </c>
      <c r="AD42" s="6"/>
      <c r="AE42" s="6"/>
      <c r="AF42" s="25"/>
      <c r="AG42" s="6"/>
      <c r="AH42" s="7" t="n">
        <f aca="false">(G42+G41)/2</f>
        <v>5.5</v>
      </c>
      <c r="AI42" s="7"/>
      <c r="AJ42" s="8" t="n">
        <f aca="false">(+A42-A41)*24</f>
        <v>1.20000000006985</v>
      </c>
      <c r="AK42" s="8" t="n">
        <f aca="false">+AB42-AB41</f>
        <v>1</v>
      </c>
      <c r="AL42" s="8" t="n">
        <f aca="false">+AK42/AJ42*100</f>
        <v>83.3333333284827</v>
      </c>
      <c r="AM42" s="9"/>
      <c r="AN42" s="8" t="n">
        <f aca="false">+AK42/AJ42*24</f>
        <v>19.9999999988358</v>
      </c>
      <c r="AO42" s="8" t="n">
        <f aca="false">+AC42-AC41</f>
        <v>0</v>
      </c>
      <c r="AP42" s="8" t="n">
        <f aca="false">+AO42/AJ42*24</f>
        <v>0</v>
      </c>
      <c r="AQ42" s="8" t="n">
        <f aca="false">+AA42-AA41</f>
        <v>1</v>
      </c>
      <c r="AR42" s="6" t="n">
        <f aca="false">+AQ42/AJ42</f>
        <v>0.833333333284827</v>
      </c>
      <c r="AS42" s="6" t="n">
        <f aca="false">+AR42*24</f>
        <v>19.9999999988358</v>
      </c>
      <c r="AT42" s="8" t="n">
        <f aca="false">+AJ42/AQ42*60</f>
        <v>72.000000004191</v>
      </c>
      <c r="AU42" s="8" t="n">
        <f aca="false">+AK42/AQ42*60</f>
        <v>60</v>
      </c>
      <c r="AMJ42" s="0"/>
    </row>
    <row collapsed="false" customFormat="true" customHeight="false" hidden="false" ht="23.85" outlineLevel="0" r="43" s="48">
      <c r="A43" s="1" t="n">
        <v>39800.4895833333</v>
      </c>
      <c r="B43" s="2"/>
      <c r="C43" s="0"/>
      <c r="D43" s="3"/>
      <c r="E43" s="3"/>
      <c r="F43" s="3"/>
      <c r="G43" s="4" t="n">
        <v>5</v>
      </c>
      <c r="H43" s="4"/>
      <c r="I43" s="4"/>
      <c r="J43" s="4"/>
      <c r="K43" s="4"/>
      <c r="L43" s="4"/>
      <c r="M43" s="4"/>
      <c r="N43" s="4"/>
      <c r="O43" s="2"/>
      <c r="P43" s="5" t="n">
        <v>9</v>
      </c>
      <c r="Q43" s="5" t="n">
        <v>3</v>
      </c>
      <c r="R43" s="5"/>
      <c r="S43" s="5" t="s">
        <v>50</v>
      </c>
      <c r="T43" s="5"/>
      <c r="U43" s="5" t="n">
        <v>32</v>
      </c>
      <c r="V43" s="5"/>
      <c r="W43" s="5" t="n">
        <v>32</v>
      </c>
      <c r="X43" s="5" t="n">
        <v>5</v>
      </c>
      <c r="Y43" s="5" t="n">
        <v>8</v>
      </c>
      <c r="Z43" s="5" t="n">
        <v>56</v>
      </c>
      <c r="AA43" s="5" t="n">
        <v>18</v>
      </c>
      <c r="AB43" s="5" t="n">
        <v>14</v>
      </c>
      <c r="AC43" s="5" t="n">
        <v>0</v>
      </c>
      <c r="AD43" s="6"/>
      <c r="AE43" s="6"/>
      <c r="AF43" s="25"/>
      <c r="AG43" s="6"/>
      <c r="AH43" s="7" t="n">
        <f aca="false">(G43+G42)/2</f>
        <v>5</v>
      </c>
      <c r="AI43" s="7"/>
      <c r="AJ43" s="8" t="n">
        <f aca="false">(+A43-A42)*24</f>
        <v>0.75</v>
      </c>
      <c r="AK43" s="8" t="n">
        <f aca="false">+AB43-AB42</f>
        <v>1</v>
      </c>
      <c r="AL43" s="8" t="n">
        <f aca="false">+AK43/AJ43*100</f>
        <v>133.333333333333</v>
      </c>
      <c r="AM43" s="9"/>
      <c r="AN43" s="8" t="n">
        <f aca="false">+AK43/AJ43*24</f>
        <v>32</v>
      </c>
      <c r="AO43" s="8" t="n">
        <f aca="false">+AC43-AC42</f>
        <v>0</v>
      </c>
      <c r="AP43" s="8" t="n">
        <f aca="false">+AO43/AJ43*24</f>
        <v>0</v>
      </c>
      <c r="AQ43" s="8" t="n">
        <f aca="false">+AA43-AA42</f>
        <v>1</v>
      </c>
      <c r="AR43" s="6" t="n">
        <f aca="false">+AQ43/AJ43</f>
        <v>1.33333333333333</v>
      </c>
      <c r="AS43" s="6" t="n">
        <f aca="false">+AR43*24</f>
        <v>32</v>
      </c>
      <c r="AT43" s="8" t="n">
        <f aca="false">+AJ43/AQ43*60</f>
        <v>45</v>
      </c>
      <c r="AU43" s="8" t="n">
        <f aca="false">+AK43/AQ43*60</f>
        <v>60</v>
      </c>
      <c r="AMJ43" s="0"/>
    </row>
    <row collapsed="false" customFormat="true" customHeight="false" hidden="false" ht="12.65" outlineLevel="0" r="44" s="48">
      <c r="A44" s="1" t="n">
        <v>39800.5104166667</v>
      </c>
      <c r="B44" s="2"/>
      <c r="C44" s="0"/>
      <c r="D44" s="3"/>
      <c r="E44" s="3"/>
      <c r="F44" s="3"/>
      <c r="G44" s="4" t="n">
        <v>5</v>
      </c>
      <c r="H44" s="4"/>
      <c r="I44" s="4"/>
      <c r="J44" s="4"/>
      <c r="K44" s="4"/>
      <c r="L44" s="4"/>
      <c r="M44" s="4"/>
      <c r="N44" s="4"/>
      <c r="O44" s="2"/>
      <c r="P44" s="5" t="n">
        <v>9</v>
      </c>
      <c r="Q44" s="5" t="n">
        <v>3</v>
      </c>
      <c r="R44" s="5"/>
      <c r="S44" s="5" t="s">
        <v>51</v>
      </c>
      <c r="T44" s="5"/>
      <c r="U44" s="5" t="n">
        <v>43</v>
      </c>
      <c r="V44" s="5"/>
      <c r="W44" s="5" t="n">
        <v>38</v>
      </c>
      <c r="X44" s="5" t="n">
        <v>5</v>
      </c>
      <c r="Y44" s="5" t="n">
        <v>0</v>
      </c>
      <c r="Z44" s="5" t="n">
        <v>49</v>
      </c>
      <c r="AA44" s="5" t="n">
        <v>19</v>
      </c>
      <c r="AB44" s="5" t="n">
        <v>14</v>
      </c>
      <c r="AC44" s="5" t="n">
        <v>0</v>
      </c>
      <c r="AD44" s="6"/>
      <c r="AE44" s="6"/>
      <c r="AF44" s="25"/>
      <c r="AG44" s="6"/>
      <c r="AH44" s="7" t="n">
        <f aca="false">(G44+G43)/2</f>
        <v>5</v>
      </c>
      <c r="AI44" s="7"/>
      <c r="AJ44" s="8" t="n">
        <f aca="false">(+A44-A43)*24</f>
        <v>0.499999999883585</v>
      </c>
      <c r="AK44" s="8" t="n">
        <f aca="false">+AB44-AB43</f>
        <v>0</v>
      </c>
      <c r="AL44" s="8" t="n">
        <f aca="false">+AK44/AJ44*100</f>
        <v>0</v>
      </c>
      <c r="AM44" s="9"/>
      <c r="AN44" s="8" t="n">
        <f aca="false">+AK44/AJ44*24</f>
        <v>0</v>
      </c>
      <c r="AO44" s="8" t="n">
        <f aca="false">+AC44-AC43</f>
        <v>0</v>
      </c>
      <c r="AP44" s="8" t="n">
        <f aca="false">+AO44/AJ44*24</f>
        <v>0</v>
      </c>
      <c r="AQ44" s="8" t="n">
        <f aca="false">+AA44-AA43</f>
        <v>1</v>
      </c>
      <c r="AR44" s="6" t="n">
        <f aca="false">+AQ44/AJ44</f>
        <v>2.00000000046566</v>
      </c>
      <c r="AS44" s="6" t="n">
        <f aca="false">+AR44*24</f>
        <v>48.0000000111759</v>
      </c>
      <c r="AT44" s="8" t="n">
        <f aca="false">+AJ44/AQ44*60</f>
        <v>29.9999999930151</v>
      </c>
      <c r="AU44" s="8" t="n">
        <f aca="false">+AK44/AQ44*60</f>
        <v>0</v>
      </c>
      <c r="AMJ44" s="0"/>
    </row>
    <row collapsed="false" customFormat="true" customHeight="false" hidden="false" ht="12.65" outlineLevel="0" r="45" s="48">
      <c r="A45" s="1" t="n">
        <v>39800.5381944444</v>
      </c>
      <c r="B45" s="2"/>
      <c r="C45" s="0"/>
      <c r="D45" s="3"/>
      <c r="E45" s="3"/>
      <c r="F45" s="3"/>
      <c r="G45" s="4" t="n">
        <v>5</v>
      </c>
      <c r="H45" s="4"/>
      <c r="I45" s="4"/>
      <c r="J45" s="4"/>
      <c r="K45" s="4"/>
      <c r="L45" s="4"/>
      <c r="M45" s="4"/>
      <c r="N45" s="4"/>
      <c r="O45" s="2"/>
      <c r="P45" s="5" t="n">
        <v>9</v>
      </c>
      <c r="Q45" s="5" t="n">
        <v>3</v>
      </c>
      <c r="R45" s="5"/>
      <c r="S45" s="5" t="s">
        <v>51</v>
      </c>
      <c r="T45" s="5"/>
      <c r="U45" s="5" t="n">
        <v>47</v>
      </c>
      <c r="V45" s="5"/>
      <c r="W45" s="5" t="n">
        <v>43</v>
      </c>
      <c r="X45" s="5" t="n">
        <v>4</v>
      </c>
      <c r="Y45" s="5" t="n">
        <v>0</v>
      </c>
      <c r="Z45" s="5" t="n">
        <v>49</v>
      </c>
      <c r="AA45" s="5" t="n">
        <v>19</v>
      </c>
      <c r="AB45" s="5" t="n">
        <v>15</v>
      </c>
      <c r="AC45" s="5" t="n">
        <v>0</v>
      </c>
      <c r="AD45" s="6"/>
      <c r="AE45" s="6"/>
      <c r="AF45" s="25"/>
      <c r="AG45" s="6"/>
      <c r="AH45" s="7" t="n">
        <f aca="false">(G45+G44)/2</f>
        <v>5</v>
      </c>
      <c r="AI45" s="7"/>
      <c r="AJ45" s="8" t="n">
        <f aca="false">(+A45-A44)*24</f>
        <v>0.666666666744277</v>
      </c>
      <c r="AK45" s="8" t="n">
        <f aca="false">+AB45-AB44</f>
        <v>1</v>
      </c>
      <c r="AL45" s="8" t="n">
        <f aca="false">+AK45/AJ45*100</f>
        <v>149.999999982538</v>
      </c>
      <c r="AM45" s="9"/>
      <c r="AN45" s="8" t="n">
        <f aca="false">+AK45/AJ45*24</f>
        <v>35.999999995809</v>
      </c>
      <c r="AO45" s="8" t="n">
        <f aca="false">+AC45-AC44</f>
        <v>0</v>
      </c>
      <c r="AP45" s="8" t="n">
        <f aca="false">+AO45/AJ45*24</f>
        <v>0</v>
      </c>
      <c r="AQ45" s="8" t="n">
        <f aca="false">+AA45-AA44</f>
        <v>0</v>
      </c>
      <c r="AR45" s="6" t="n">
        <f aca="false">+AQ45/AJ45</f>
        <v>0</v>
      </c>
      <c r="AS45" s="6" t="n">
        <f aca="false">+AR45*24</f>
        <v>0</v>
      </c>
      <c r="AT45" s="8" t="e">
        <f aca="false">+AJ45/AQ45*60</f>
        <v>#DIV/0!</v>
      </c>
      <c r="AU45" s="8" t="e">
        <f aca="false">+AK45/AQ45*60</f>
        <v>#DIV/0!</v>
      </c>
      <c r="AMJ45" s="0"/>
    </row>
    <row collapsed="false" customFormat="true" customHeight="false" hidden="false" ht="23.85" outlineLevel="0" r="46" s="48">
      <c r="A46" s="1" t="n">
        <v>39800.5833333333</v>
      </c>
      <c r="B46" s="2"/>
      <c r="C46" s="0"/>
      <c r="D46" s="3"/>
      <c r="E46" s="3"/>
      <c r="F46" s="3"/>
      <c r="G46" s="4" t="n">
        <v>5</v>
      </c>
      <c r="H46" s="4"/>
      <c r="I46" s="4"/>
      <c r="J46" s="4"/>
      <c r="K46" s="4"/>
      <c r="L46" s="4"/>
      <c r="M46" s="4"/>
      <c r="N46" s="4"/>
      <c r="O46" s="2"/>
      <c r="P46" s="5" t="n">
        <v>9</v>
      </c>
      <c r="Q46" s="5" t="n">
        <v>3</v>
      </c>
      <c r="R46" s="5"/>
      <c r="S46" s="5" t="s">
        <v>50</v>
      </c>
      <c r="T46" s="5"/>
      <c r="U46" s="5" t="n">
        <v>39</v>
      </c>
      <c r="V46" s="5"/>
      <c r="W46" s="5" t="n">
        <v>39</v>
      </c>
      <c r="X46" s="5" t="n">
        <v>4</v>
      </c>
      <c r="Y46" s="5" t="n">
        <v>8</v>
      </c>
      <c r="Z46" s="5" t="n">
        <v>56</v>
      </c>
      <c r="AA46" s="5" t="n">
        <v>19</v>
      </c>
      <c r="AB46" s="5" t="n">
        <v>16</v>
      </c>
      <c r="AC46" s="5" t="n">
        <v>0</v>
      </c>
      <c r="AD46" s="6"/>
      <c r="AE46" s="6"/>
      <c r="AF46" s="25"/>
      <c r="AG46" s="6"/>
      <c r="AH46" s="7" t="n">
        <f aca="false">(G46+G45)/2</f>
        <v>5</v>
      </c>
      <c r="AI46" s="7"/>
      <c r="AJ46" s="8" t="n">
        <f aca="false">(+A46-A45)*24</f>
        <v>1.08333333337214</v>
      </c>
      <c r="AK46" s="8" t="n">
        <f aca="false">+AB46-AB45</f>
        <v>1</v>
      </c>
      <c r="AL46" s="8" t="n">
        <f aca="false">+AK46/AJ46*100</f>
        <v>92.3076923043858</v>
      </c>
      <c r="AM46" s="9"/>
      <c r="AN46" s="8" t="n">
        <f aca="false">+AK46/AJ46*24</f>
        <v>22.1538461530526</v>
      </c>
      <c r="AO46" s="8" t="n">
        <f aca="false">+AC46-AC45</f>
        <v>0</v>
      </c>
      <c r="AP46" s="8" t="n">
        <f aca="false">+AO46/AJ46*24</f>
        <v>0</v>
      </c>
      <c r="AQ46" s="8" t="n">
        <f aca="false">+AA46-AA45</f>
        <v>0</v>
      </c>
      <c r="AR46" s="6" t="n">
        <f aca="false">+AQ46/AJ46</f>
        <v>0</v>
      </c>
      <c r="AS46" s="6" t="n">
        <f aca="false">+AR46*24</f>
        <v>0</v>
      </c>
      <c r="AT46" s="8" t="e">
        <f aca="false">+AJ46/AQ46*60</f>
        <v>#DIV/0!</v>
      </c>
      <c r="AU46" s="8" t="e">
        <f aca="false">+AK46/AQ46*60</f>
        <v>#DIV/0!</v>
      </c>
      <c r="AMJ46" s="0"/>
    </row>
    <row collapsed="false" customFormat="true" customHeight="false" hidden="false" ht="12.65" outlineLevel="0" r="47" s="48">
      <c r="A47" s="1" t="n">
        <v>39800.7305555556</v>
      </c>
      <c r="B47" s="2"/>
      <c r="C47" s="0"/>
      <c r="D47" s="3"/>
      <c r="E47" s="3"/>
      <c r="F47" s="3"/>
      <c r="G47" s="4" t="n">
        <v>5</v>
      </c>
      <c r="H47" s="4"/>
      <c r="I47" s="4"/>
      <c r="J47" s="4"/>
      <c r="K47" s="4"/>
      <c r="L47" s="4"/>
      <c r="M47" s="4"/>
      <c r="N47" s="4"/>
      <c r="O47" s="2"/>
      <c r="P47" s="5" t="n">
        <v>9</v>
      </c>
      <c r="Q47" s="5" t="n">
        <v>3</v>
      </c>
      <c r="R47" s="5"/>
      <c r="S47" s="5" t="s">
        <v>51</v>
      </c>
      <c r="T47" s="5"/>
      <c r="U47" s="5" t="n">
        <v>48</v>
      </c>
      <c r="V47" s="5"/>
      <c r="W47" s="5" t="n">
        <v>43</v>
      </c>
      <c r="X47" s="5" t="n">
        <v>4</v>
      </c>
      <c r="Y47" s="5" t="n">
        <v>0</v>
      </c>
      <c r="Z47" s="5" t="n">
        <v>45</v>
      </c>
      <c r="AA47" s="5" t="n">
        <v>22</v>
      </c>
      <c r="AB47" s="5" t="n">
        <v>18</v>
      </c>
      <c r="AC47" s="5" t="n">
        <v>0</v>
      </c>
      <c r="AD47" s="6"/>
      <c r="AE47" s="6"/>
      <c r="AF47" s="25"/>
      <c r="AG47" s="6"/>
      <c r="AH47" s="7" t="n">
        <f aca="false">(G47+G46)/2</f>
        <v>5</v>
      </c>
      <c r="AI47" s="7"/>
      <c r="AJ47" s="8" t="n">
        <f aca="false">(+A47-A46)*24</f>
        <v>3.53333333332557</v>
      </c>
      <c r="AK47" s="8" t="n">
        <f aca="false">+AB47-AB46</f>
        <v>2</v>
      </c>
      <c r="AL47" s="8" t="n">
        <f aca="false">+AK47/AJ47*100</f>
        <v>56.60377358503</v>
      </c>
      <c r="AM47" s="9"/>
      <c r="AN47" s="8" t="n">
        <f aca="false">+AK47/AJ47*24</f>
        <v>13.5849056604072</v>
      </c>
      <c r="AO47" s="8" t="n">
        <f aca="false">+AC47-AC46</f>
        <v>0</v>
      </c>
      <c r="AP47" s="8" t="n">
        <f aca="false">+AO47/AJ47*24</f>
        <v>0</v>
      </c>
      <c r="AQ47" s="8" t="n">
        <f aca="false">+AA47-AA46</f>
        <v>3</v>
      </c>
      <c r="AR47" s="6" t="n">
        <f aca="false">+AQ47/AJ47</f>
        <v>0.84905660377545</v>
      </c>
      <c r="AS47" s="6" t="n">
        <f aca="false">+AR47*24</f>
        <v>20.3773584906108</v>
      </c>
      <c r="AT47" s="8" t="n">
        <f aca="false">+AJ47/AQ47*60</f>
        <v>70.6666666665114</v>
      </c>
      <c r="AU47" s="8" t="n">
        <f aca="false">+AK47/AQ47*60</f>
        <v>40</v>
      </c>
      <c r="AMJ47" s="0"/>
    </row>
    <row collapsed="false" customFormat="true" customHeight="false" hidden="false" ht="12.65" outlineLevel="0" r="48" s="48">
      <c r="A48" s="1" t="n">
        <v>39800.7916666667</v>
      </c>
      <c r="B48" s="2"/>
      <c r="C48" s="0"/>
      <c r="D48" s="3"/>
      <c r="E48" s="3"/>
      <c r="F48" s="3"/>
      <c r="G48" s="4" t="n">
        <v>3</v>
      </c>
      <c r="H48" s="4"/>
      <c r="I48" s="4"/>
      <c r="J48" s="4"/>
      <c r="K48" s="4"/>
      <c r="L48" s="4"/>
      <c r="M48" s="4"/>
      <c r="N48" s="4"/>
      <c r="O48" s="2"/>
      <c r="P48" s="5" t="n">
        <v>9</v>
      </c>
      <c r="Q48" s="5" t="n">
        <v>3</v>
      </c>
      <c r="R48" s="5"/>
      <c r="S48" s="5" t="s">
        <v>52</v>
      </c>
      <c r="T48" s="5"/>
      <c r="U48" s="5" t="n">
        <v>32</v>
      </c>
      <c r="V48" s="5"/>
      <c r="W48" s="5" t="n">
        <v>32</v>
      </c>
      <c r="X48" s="5" t="s">
        <v>53</v>
      </c>
      <c r="Y48" s="5" t="s">
        <v>53</v>
      </c>
      <c r="Z48" s="5" t="n">
        <v>49</v>
      </c>
      <c r="AA48" s="5" t="n">
        <v>22</v>
      </c>
      <c r="AB48" s="5" t="n">
        <v>18</v>
      </c>
      <c r="AC48" s="5" t="n">
        <v>0</v>
      </c>
      <c r="AD48" s="6"/>
      <c r="AE48" s="6"/>
      <c r="AF48" s="25"/>
      <c r="AG48" s="6"/>
      <c r="AH48" s="7" t="n">
        <f aca="false">(G48+G47)/2</f>
        <v>4</v>
      </c>
      <c r="AI48" s="7"/>
      <c r="AJ48" s="8" t="n">
        <f aca="false">(+A48-A47)*24</f>
        <v>1.46666666655801</v>
      </c>
      <c r="AK48" s="8" t="n">
        <f aca="false">+AB48-AB47</f>
        <v>0</v>
      </c>
      <c r="AL48" s="8" t="n">
        <f aca="false">+AK48/AJ48*100</f>
        <v>0</v>
      </c>
      <c r="AM48" s="9"/>
      <c r="AN48" s="8" t="n">
        <f aca="false">+AK48/AJ48*24</f>
        <v>0</v>
      </c>
      <c r="AO48" s="8" t="n">
        <f aca="false">+AC48-AC47</f>
        <v>0</v>
      </c>
      <c r="AP48" s="8" t="n">
        <f aca="false">+AO48/AJ48*24</f>
        <v>0</v>
      </c>
      <c r="AQ48" s="8" t="n">
        <f aca="false">+AA48-AA47</f>
        <v>0</v>
      </c>
      <c r="AR48" s="6" t="n">
        <f aca="false">+AQ48/AJ48</f>
        <v>0</v>
      </c>
      <c r="AS48" s="6" t="n">
        <f aca="false">+AR48*24</f>
        <v>0</v>
      </c>
      <c r="AT48" s="8" t="e">
        <f aca="false">+AJ48/AQ48*60</f>
        <v>#DIV/0!</v>
      </c>
      <c r="AU48" s="8" t="e">
        <f aca="false">+AK48/AQ48*60</f>
        <v>#DIV/0!</v>
      </c>
      <c r="AV48" s="48" t="s">
        <v>54</v>
      </c>
      <c r="AMJ48" s="0"/>
    </row>
    <row collapsed="false" customFormat="true" customHeight="false" hidden="false" ht="23.85" outlineLevel="0" r="49" s="48">
      <c r="A49" s="1" t="n">
        <v>39801.5548611111</v>
      </c>
      <c r="B49" s="2" t="n">
        <v>8716.46</v>
      </c>
      <c r="C49" s="0"/>
      <c r="D49" s="3"/>
      <c r="E49" s="3"/>
      <c r="F49" s="3"/>
      <c r="G49" s="4" t="n">
        <v>7</v>
      </c>
      <c r="H49" s="4"/>
      <c r="I49" s="4"/>
      <c r="J49" s="4"/>
      <c r="K49" s="4"/>
      <c r="L49" s="4"/>
      <c r="M49" s="4"/>
      <c r="N49" s="4"/>
      <c r="O49" s="2"/>
      <c r="P49" s="5" t="n">
        <v>9</v>
      </c>
      <c r="Q49" s="5" t="n">
        <v>3</v>
      </c>
      <c r="R49" s="5"/>
      <c r="S49" s="5" t="s">
        <v>50</v>
      </c>
      <c r="T49" s="5"/>
      <c r="U49" s="5" t="n">
        <v>63</v>
      </c>
      <c r="V49" s="5"/>
      <c r="W49" s="5" t="n">
        <v>34</v>
      </c>
      <c r="X49" s="5"/>
      <c r="Y49" s="5"/>
      <c r="Z49" s="5" t="n">
        <v>57</v>
      </c>
      <c r="AA49" s="5"/>
      <c r="AB49" s="5"/>
      <c r="AC49" s="5"/>
      <c r="AD49" s="6" t="n">
        <f aca="false">+(B49-B37)/(A49-A37)</f>
        <v>135.622680489562</v>
      </c>
      <c r="AE49" s="6" t="n">
        <f aca="false">+AD49-AF49</f>
        <v>120.622680489562</v>
      </c>
      <c r="AF49" s="25" t="n">
        <v>15</v>
      </c>
      <c r="AG49" s="6"/>
      <c r="AH49" s="7" t="n">
        <f aca="false">(G49+G48)/2</f>
        <v>5</v>
      </c>
      <c r="AI49" s="7"/>
      <c r="AJ49" s="8" t="n">
        <f aca="false">(+A49-A48)*24</f>
        <v>18.3166666666511</v>
      </c>
      <c r="AK49" s="8" t="n">
        <f aca="false">+AB49-AB48</f>
        <v>-18</v>
      </c>
      <c r="AL49" s="8" t="n">
        <f aca="false">+AK49/AJ49*100</f>
        <v>-98.2711555960796</v>
      </c>
      <c r="AM49" s="9"/>
      <c r="AN49" s="8" t="n">
        <f aca="false">+AK49/AJ49*24</f>
        <v>-23.5850773430591</v>
      </c>
      <c r="AO49" s="8" t="n">
        <f aca="false">+AC49-AC48</f>
        <v>0</v>
      </c>
      <c r="AP49" s="8" t="n">
        <f aca="false">+AO49/AJ49*24</f>
        <v>0</v>
      </c>
      <c r="AQ49" s="8" t="n">
        <f aca="false">+AA49-AA48</f>
        <v>-22</v>
      </c>
      <c r="AR49" s="6" t="n">
        <f aca="false">+AQ49/AJ49</f>
        <v>-1.20109190172986</v>
      </c>
      <c r="AS49" s="6" t="n">
        <f aca="false">+AR49*24</f>
        <v>-28.8262056415167</v>
      </c>
      <c r="AT49" s="8" t="n">
        <f aca="false">+AJ49/AQ49*60</f>
        <v>-49.9545454545031</v>
      </c>
      <c r="AU49" s="8" t="n">
        <f aca="false">+AK49/AQ49*60</f>
        <v>49.0909090909091</v>
      </c>
      <c r="AV49" s="48" t="s">
        <v>55</v>
      </c>
      <c r="AMJ49" s="0"/>
    </row>
    <row collapsed="false" customFormat="true" customHeight="false" hidden="false" ht="12.65" outlineLevel="0" r="50" s="48">
      <c r="A50" s="1" t="n">
        <v>39801.8611111111</v>
      </c>
      <c r="B50" s="2"/>
      <c r="C50" s="0"/>
      <c r="D50" s="3"/>
      <c r="E50" s="3"/>
      <c r="F50" s="3"/>
      <c r="G50" s="4"/>
      <c r="H50" s="4"/>
      <c r="I50" s="4"/>
      <c r="J50" s="4"/>
      <c r="K50" s="4"/>
      <c r="L50" s="4"/>
      <c r="M50" s="4"/>
      <c r="N50" s="4"/>
      <c r="O50" s="2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 t="n">
        <v>30</v>
      </c>
      <c r="AB50" s="5" t="n">
        <v>17.8</v>
      </c>
      <c r="AC50" s="5" t="n">
        <v>0</v>
      </c>
      <c r="AD50" s="6"/>
      <c r="AE50" s="6"/>
      <c r="AF50" s="25"/>
      <c r="AG50" s="6"/>
      <c r="AH50" s="7" t="n">
        <f aca="false">(G50+G49)/2</f>
        <v>3.5</v>
      </c>
      <c r="AI50" s="7"/>
      <c r="AJ50" s="8" t="n">
        <f aca="false">(+A50-A49)*24</f>
        <v>7.35000000003492</v>
      </c>
      <c r="AK50" s="8" t="n">
        <f aca="false">+AB50-AB49</f>
        <v>17.8</v>
      </c>
      <c r="AL50" s="8" t="n">
        <f aca="false">+AK50/AJ50*100</f>
        <v>242.176870747149</v>
      </c>
      <c r="AM50" s="9"/>
      <c r="AN50" s="8" t="n">
        <f aca="false">+AK50/AJ50*24</f>
        <v>58.1224489793157</v>
      </c>
      <c r="AO50" s="8" t="n">
        <f aca="false">+AC50-AC49</f>
        <v>0</v>
      </c>
      <c r="AP50" s="8" t="n">
        <f aca="false">+AO50/AJ50*24</f>
        <v>0</v>
      </c>
      <c r="AQ50" s="8" t="n">
        <f aca="false">+AA50-AA49</f>
        <v>30</v>
      </c>
      <c r="AR50" s="6" t="n">
        <f aca="false">+AQ50/AJ50</f>
        <v>4.08163265304183</v>
      </c>
      <c r="AS50" s="6" t="n">
        <f aca="false">+AR50*24</f>
        <v>97.9591836730039</v>
      </c>
      <c r="AT50" s="8" t="n">
        <f aca="false">+AJ50/AQ50*60</f>
        <v>14.7000000000698</v>
      </c>
      <c r="AU50" s="8" t="n">
        <f aca="false">+AK50/AQ50*60</f>
        <v>35.6</v>
      </c>
      <c r="AV50" s="48" t="s">
        <v>56</v>
      </c>
      <c r="AMJ50" s="0"/>
    </row>
    <row collapsed="false" customFormat="true" customHeight="false" hidden="false" ht="12.65" outlineLevel="0" r="51" s="48">
      <c r="A51" s="37" t="n">
        <v>39803.6986111111</v>
      </c>
      <c r="B51" s="29"/>
      <c r="C51" s="0"/>
      <c r="D51" s="3"/>
      <c r="E51" s="3"/>
      <c r="F51" s="3"/>
      <c r="G51" s="31"/>
      <c r="H51" s="31"/>
      <c r="I51" s="31"/>
      <c r="J51" s="31"/>
      <c r="K51" s="31"/>
      <c r="L51" s="31"/>
      <c r="M51" s="31"/>
      <c r="N51" s="31"/>
      <c r="O51" s="29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 t="n">
        <v>30</v>
      </c>
      <c r="AB51" s="32" t="n">
        <v>17.8</v>
      </c>
      <c r="AC51" s="32" t="n">
        <v>72</v>
      </c>
      <c r="AD51" s="6"/>
      <c r="AE51" s="6"/>
      <c r="AF51" s="25"/>
      <c r="AG51" s="6"/>
      <c r="AH51" s="7" t="n">
        <f aca="false">(G51+G50)/2</f>
        <v>0</v>
      </c>
      <c r="AI51" s="7"/>
      <c r="AJ51" s="8" t="n">
        <f aca="false">(+A51-A50)*24</f>
        <v>44.1000000000349</v>
      </c>
      <c r="AK51" s="8" t="n">
        <f aca="false">+AB51-AB50</f>
        <v>0</v>
      </c>
      <c r="AL51" s="8" t="n">
        <f aca="false">+AK51/AJ51*100</f>
        <v>0</v>
      </c>
      <c r="AM51" s="9"/>
      <c r="AN51" s="8" t="n">
        <f aca="false">+AK51/AJ51*24</f>
        <v>0</v>
      </c>
      <c r="AO51" s="8" t="n">
        <f aca="false">+AC51-AC50</f>
        <v>72</v>
      </c>
      <c r="AP51" s="8" t="n">
        <f aca="false">+AO51/AJ51*24</f>
        <v>39.1836734693567</v>
      </c>
      <c r="AQ51" s="8" t="n">
        <f aca="false">+AA51-AA50</f>
        <v>0</v>
      </c>
      <c r="AR51" s="6" t="n">
        <f aca="false">+AQ51/AJ51</f>
        <v>0</v>
      </c>
      <c r="AS51" s="6" t="n">
        <f aca="false">+AR51*24</f>
        <v>0</v>
      </c>
      <c r="AT51" s="8" t="e">
        <f aca="false">+AJ51/AQ51*60</f>
        <v>#DIV/0!</v>
      </c>
      <c r="AU51" s="8" t="e">
        <f aca="false">+AK51/AQ51*60</f>
        <v>#DIV/0!</v>
      </c>
      <c r="AMJ51" s="0"/>
    </row>
    <row collapsed="false" customFormat="true" customHeight="false" hidden="false" ht="12.65" outlineLevel="0" r="52" s="48">
      <c r="A52" s="1" t="n">
        <v>39803.9416666667</v>
      </c>
      <c r="B52" s="2"/>
      <c r="C52" s="0"/>
      <c r="D52" s="3"/>
      <c r="E52" s="3"/>
      <c r="F52" s="3"/>
      <c r="G52" s="4"/>
      <c r="H52" s="4"/>
      <c r="I52" s="4"/>
      <c r="J52" s="4"/>
      <c r="K52" s="4"/>
      <c r="L52" s="4"/>
      <c r="M52" s="4"/>
      <c r="N52" s="4"/>
      <c r="O52" s="2"/>
      <c r="P52" s="5"/>
      <c r="Q52" s="5"/>
      <c r="R52" s="5"/>
      <c r="S52" s="5"/>
      <c r="T52" s="5"/>
      <c r="U52" s="5" t="n">
        <v>56</v>
      </c>
      <c r="V52" s="5"/>
      <c r="W52" s="5"/>
      <c r="X52" s="5"/>
      <c r="Y52" s="5"/>
      <c r="Z52" s="5"/>
      <c r="AA52" s="5" t="n">
        <v>37</v>
      </c>
      <c r="AB52" s="5" t="n">
        <v>21</v>
      </c>
      <c r="AC52" s="32" t="n">
        <v>72</v>
      </c>
      <c r="AD52" s="6"/>
      <c r="AE52" s="6"/>
      <c r="AF52" s="25"/>
      <c r="AG52" s="6"/>
      <c r="AH52" s="7" t="n">
        <f aca="false">(G52+G51)/2</f>
        <v>0</v>
      </c>
      <c r="AI52" s="7"/>
      <c r="AJ52" s="8" t="n">
        <f aca="false">(+A52-A51)*24</f>
        <v>5.83333333331393</v>
      </c>
      <c r="AK52" s="8" t="n">
        <f aca="false">+AB52-AB51</f>
        <v>3.2</v>
      </c>
      <c r="AL52" s="8" t="n">
        <f aca="false">+AK52/AJ52*100</f>
        <v>54.8571428573253</v>
      </c>
      <c r="AM52" s="9"/>
      <c r="AN52" s="8" t="n">
        <f aca="false">+AK52/AJ52*24</f>
        <v>13.1657142857581</v>
      </c>
      <c r="AO52" s="8" t="n">
        <f aca="false">+AC52-AC51</f>
        <v>0</v>
      </c>
      <c r="AP52" s="8" t="n">
        <f aca="false">+AO52/AJ52*24</f>
        <v>0</v>
      </c>
      <c r="AQ52" s="8" t="n">
        <f aca="false">+AA52-AA51</f>
        <v>7</v>
      </c>
      <c r="AR52" s="6" t="n">
        <f aca="false">+AQ52/AJ52</f>
        <v>1.20000000000399</v>
      </c>
      <c r="AS52" s="6" t="n">
        <f aca="false">+AR52*24</f>
        <v>28.8000000000958</v>
      </c>
      <c r="AT52" s="8" t="n">
        <f aca="false">+AJ52/AQ52*60</f>
        <v>49.9999999998337</v>
      </c>
      <c r="AU52" s="8" t="n">
        <f aca="false">+AK52/AQ52*60</f>
        <v>27.4285714285714</v>
      </c>
      <c r="AV52" s="48" t="s">
        <v>57</v>
      </c>
      <c r="AMJ52" s="0"/>
    </row>
    <row collapsed="false" customFormat="true" customHeight="false" hidden="false" ht="12.65" outlineLevel="0" r="53" s="48">
      <c r="A53" s="1" t="n">
        <v>39803.9791666667</v>
      </c>
      <c r="B53" s="2"/>
      <c r="C53" s="0"/>
      <c r="D53" s="3"/>
      <c r="E53" s="3"/>
      <c r="F53" s="3"/>
      <c r="G53" s="4"/>
      <c r="H53" s="4"/>
      <c r="I53" s="4"/>
      <c r="J53" s="4"/>
      <c r="K53" s="4"/>
      <c r="L53" s="4"/>
      <c r="M53" s="4"/>
      <c r="N53" s="4"/>
      <c r="O53" s="2"/>
      <c r="P53" s="5"/>
      <c r="Q53" s="5"/>
      <c r="R53" s="5"/>
      <c r="S53" s="5"/>
      <c r="T53" s="5"/>
      <c r="U53" s="5" t="n">
        <v>57</v>
      </c>
      <c r="V53" s="5"/>
      <c r="W53" s="5"/>
      <c r="X53" s="5"/>
      <c r="Y53" s="5"/>
      <c r="Z53" s="5"/>
      <c r="AA53" s="5" t="n">
        <v>39</v>
      </c>
      <c r="AB53" s="5" t="n">
        <v>22</v>
      </c>
      <c r="AC53" s="32" t="n">
        <v>74</v>
      </c>
      <c r="AD53" s="6"/>
      <c r="AE53" s="6"/>
      <c r="AF53" s="25"/>
      <c r="AG53" s="6"/>
      <c r="AH53" s="7" t="n">
        <f aca="false">(G53+G52)/2</f>
        <v>0</v>
      </c>
      <c r="AI53" s="7"/>
      <c r="AJ53" s="8" t="n">
        <f aca="false">(+A53-A52)*24</f>
        <v>0.899999999965075</v>
      </c>
      <c r="AK53" s="8" t="n">
        <f aca="false">+AB53-AB52</f>
        <v>1</v>
      </c>
      <c r="AL53" s="8" t="n">
        <f aca="false">+AK53/AJ53*100</f>
        <v>111.111111115423</v>
      </c>
      <c r="AM53" s="9"/>
      <c r="AN53" s="8" t="n">
        <f aca="false">+AK53/AJ53*24</f>
        <v>26.6666666677015</v>
      </c>
      <c r="AO53" s="8" t="n">
        <f aca="false">+AC53-AC52</f>
        <v>2</v>
      </c>
      <c r="AP53" s="8" t="n">
        <f aca="false">+AO53/AJ53*24</f>
        <v>53.3333333354029</v>
      </c>
      <c r="AQ53" s="8" t="n">
        <f aca="false">+AA53-AA52</f>
        <v>2</v>
      </c>
      <c r="AR53" s="6" t="n">
        <f aca="false">+AQ53/AJ53</f>
        <v>2.22222222230846</v>
      </c>
      <c r="AS53" s="6" t="n">
        <f aca="false">+AR53*24</f>
        <v>53.3333333354029</v>
      </c>
      <c r="AT53" s="8" t="n">
        <f aca="false">+AJ53/AQ53*60</f>
        <v>26.9999999989523</v>
      </c>
      <c r="AU53" s="8" t="n">
        <f aca="false">+AK53/AQ53*60</f>
        <v>30</v>
      </c>
      <c r="AV53" s="48" t="s">
        <v>57</v>
      </c>
      <c r="AMJ53" s="0"/>
    </row>
    <row collapsed="false" customFormat="true" customHeight="false" hidden="false" ht="12.65" outlineLevel="0" r="54" s="48">
      <c r="A54" s="1" t="n">
        <v>39804.2916666667</v>
      </c>
      <c r="B54" s="2"/>
      <c r="C54" s="0"/>
      <c r="D54" s="3"/>
      <c r="E54" s="3"/>
      <c r="F54" s="3"/>
      <c r="G54" s="4" t="n">
        <v>3</v>
      </c>
      <c r="H54" s="4"/>
      <c r="I54" s="4"/>
      <c r="J54" s="4"/>
      <c r="K54" s="4"/>
      <c r="L54" s="4"/>
      <c r="M54" s="4"/>
      <c r="N54" s="4"/>
      <c r="O54" s="2"/>
      <c r="P54" s="5" t="n">
        <v>9</v>
      </c>
      <c r="Q54" s="5" t="n">
        <v>3</v>
      </c>
      <c r="R54" s="5"/>
      <c r="S54" s="5"/>
      <c r="T54" s="5"/>
      <c r="U54" s="5"/>
      <c r="V54" s="5"/>
      <c r="W54" s="5"/>
      <c r="X54" s="5"/>
      <c r="Y54" s="5"/>
      <c r="Z54" s="5"/>
      <c r="AA54" s="5" t="n">
        <v>51</v>
      </c>
      <c r="AB54" s="5" t="n">
        <v>26</v>
      </c>
      <c r="AC54" s="5" t="n">
        <v>74</v>
      </c>
      <c r="AD54" s="6"/>
      <c r="AE54" s="6"/>
      <c r="AF54" s="25"/>
      <c r="AG54" s="6"/>
      <c r="AH54" s="7" t="n">
        <f aca="false">(G54+G53)/2</f>
        <v>1.5</v>
      </c>
      <c r="AI54" s="7"/>
      <c r="AJ54" s="8" t="n">
        <f aca="false">(+A54-A53)*24</f>
        <v>7.5</v>
      </c>
      <c r="AK54" s="8" t="n">
        <f aca="false">+AB54-AB53</f>
        <v>4</v>
      </c>
      <c r="AL54" s="8" t="n">
        <f aca="false">+AK54/AJ54*100</f>
        <v>53.3333333333333</v>
      </c>
      <c r="AM54" s="9"/>
      <c r="AN54" s="8" t="n">
        <f aca="false">+AK54/AJ54*24</f>
        <v>12.8</v>
      </c>
      <c r="AO54" s="8" t="n">
        <f aca="false">+AC54-AC53</f>
        <v>0</v>
      </c>
      <c r="AP54" s="8" t="n">
        <f aca="false">+AO54/AJ54*24</f>
        <v>0</v>
      </c>
      <c r="AQ54" s="8" t="n">
        <f aca="false">+AA54-AA53</f>
        <v>12</v>
      </c>
      <c r="AR54" s="6" t="n">
        <f aca="false">+AQ54/AJ54</f>
        <v>1.6</v>
      </c>
      <c r="AS54" s="6" t="n">
        <f aca="false">+AR54*24</f>
        <v>38.4</v>
      </c>
      <c r="AT54" s="8" t="n">
        <f aca="false">+AJ54/AQ54*60</f>
        <v>37.5</v>
      </c>
      <c r="AU54" s="8" t="n">
        <f aca="false">+AK54/AQ54*60</f>
        <v>20</v>
      </c>
      <c r="AV54" s="48" t="s">
        <v>58</v>
      </c>
      <c r="AMJ54" s="0"/>
    </row>
    <row collapsed="false" customFormat="true" customHeight="false" hidden="false" ht="12.65" outlineLevel="0" r="55" s="48">
      <c r="A55" s="1" t="n">
        <v>39806.5986111111</v>
      </c>
      <c r="B55" s="2" t="n">
        <v>9529.73</v>
      </c>
      <c r="C55" s="0"/>
      <c r="D55" s="3"/>
      <c r="E55" s="3"/>
      <c r="F55" s="3"/>
      <c r="G55" s="4" t="n">
        <v>0</v>
      </c>
      <c r="H55" s="4"/>
      <c r="I55" s="4"/>
      <c r="J55" s="4"/>
      <c r="K55" s="4"/>
      <c r="L55" s="4"/>
      <c r="M55" s="4"/>
      <c r="N55" s="4"/>
      <c r="O55" s="2"/>
      <c r="P55" s="5" t="n">
        <v>8</v>
      </c>
      <c r="Q55" s="5" t="n">
        <v>1</v>
      </c>
      <c r="R55" s="5"/>
      <c r="S55" s="5"/>
      <c r="T55" s="5"/>
      <c r="U55" s="5"/>
      <c r="V55" s="5" t="n">
        <v>41</v>
      </c>
      <c r="W55" s="5"/>
      <c r="X55" s="5"/>
      <c r="Y55" s="5"/>
      <c r="Z55" s="5"/>
      <c r="AA55" s="5" t="n">
        <v>131</v>
      </c>
      <c r="AB55" s="5" t="n">
        <v>59</v>
      </c>
      <c r="AC55" s="5" t="n">
        <v>74</v>
      </c>
      <c r="AD55" s="6" t="n">
        <f aca="false">+(B55-B49)/(A55-A49)</f>
        <v>161.24312267644</v>
      </c>
      <c r="AE55" s="6" t="n">
        <f aca="false">+AD55-AF55</f>
        <v>146.24312267644</v>
      </c>
      <c r="AF55" s="25" t="n">
        <v>15</v>
      </c>
      <c r="AG55" s="6"/>
      <c r="AH55" s="7" t="n">
        <f aca="false">(G55+G54)/2</f>
        <v>1.5</v>
      </c>
      <c r="AI55" s="7"/>
      <c r="AJ55" s="8" t="n">
        <f aca="false">(+A55-A54)*24</f>
        <v>55.3666666667559</v>
      </c>
      <c r="AK55" s="8" t="n">
        <f aca="false">+AB55-AB54</f>
        <v>33</v>
      </c>
      <c r="AL55" s="8" t="n">
        <f aca="false">+AK55/AJ55*100</f>
        <v>59.6026490065264</v>
      </c>
      <c r="AM55" s="9"/>
      <c r="AN55" s="8" t="n">
        <f aca="false">+AK55/AJ55*24</f>
        <v>14.3046357615663</v>
      </c>
      <c r="AO55" s="8" t="n">
        <f aca="false">+AC55-AC54</f>
        <v>0</v>
      </c>
      <c r="AP55" s="8" t="n">
        <f aca="false">+AO55/AJ55*24</f>
        <v>0</v>
      </c>
      <c r="AQ55" s="8" t="n">
        <f aca="false">+AA55-AA54</f>
        <v>80</v>
      </c>
      <c r="AR55" s="6" t="n">
        <f aca="false">+AQ55/AJ55</f>
        <v>1.44491270318852</v>
      </c>
      <c r="AS55" s="6" t="n">
        <f aca="false">+AR55*24</f>
        <v>34.6779048765245</v>
      </c>
      <c r="AT55" s="8" t="n">
        <f aca="false">+AJ55/AQ55*60</f>
        <v>41.5250000000669</v>
      </c>
      <c r="AU55" s="8" t="n">
        <f aca="false">+AK55/AQ55*60</f>
        <v>24.75</v>
      </c>
      <c r="AMJ55" s="0"/>
    </row>
    <row collapsed="false" customFormat="true" customHeight="false" hidden="false" ht="12.65" outlineLevel="0" r="56" s="48">
      <c r="A56" s="1" t="n">
        <v>39807.6041666667</v>
      </c>
      <c r="B56" s="2" t="n">
        <v>9605.54</v>
      </c>
      <c r="C56" s="0"/>
      <c r="D56" s="3"/>
      <c r="E56" s="3"/>
      <c r="F56" s="3"/>
      <c r="G56" s="4" t="n">
        <v>-1</v>
      </c>
      <c r="H56" s="4"/>
      <c r="I56" s="4"/>
      <c r="J56" s="4"/>
      <c r="K56" s="4"/>
      <c r="L56" s="4"/>
      <c r="M56" s="4"/>
      <c r="N56" s="4"/>
      <c r="O56" s="2"/>
      <c r="P56" s="5" t="n">
        <v>8</v>
      </c>
      <c r="Q56" s="5" t="n">
        <v>1</v>
      </c>
      <c r="R56" s="5"/>
      <c r="S56" s="5" t="s">
        <v>51</v>
      </c>
      <c r="T56" s="5"/>
      <c r="U56" s="5"/>
      <c r="V56" s="5" t="n">
        <v>41</v>
      </c>
      <c r="W56" s="5"/>
      <c r="X56" s="5" t="n">
        <v>3</v>
      </c>
      <c r="Y56" s="5" t="n">
        <v>-2</v>
      </c>
      <c r="Z56" s="5"/>
      <c r="AA56" s="5" t="n">
        <v>167</v>
      </c>
      <c r="AB56" s="5" t="n">
        <v>74</v>
      </c>
      <c r="AC56" s="5" t="n">
        <v>74</v>
      </c>
      <c r="AD56" s="6" t="n">
        <f aca="false">+(B56-B55)/(A56-A55)</f>
        <v>75.3911602212746</v>
      </c>
      <c r="AE56" s="6" t="n">
        <f aca="false">+AD56-AF56</f>
        <v>60.3911602212746</v>
      </c>
      <c r="AF56" s="25" t="n">
        <v>15</v>
      </c>
      <c r="AG56" s="6"/>
      <c r="AH56" s="7" t="n">
        <f aca="false">(G56+G55)/2</f>
        <v>-0.5</v>
      </c>
      <c r="AI56" s="7"/>
      <c r="AJ56" s="8" t="n">
        <f aca="false">(+A56-A55)*24</f>
        <v>24.1333333332441</v>
      </c>
      <c r="AK56" s="8" t="n">
        <f aca="false">+AB56-AB55</f>
        <v>15</v>
      </c>
      <c r="AL56" s="8" t="n">
        <f aca="false">+AK56/AJ56*100</f>
        <v>62.1546961328266</v>
      </c>
      <c r="AM56" s="9"/>
      <c r="AN56" s="8" t="n">
        <f aca="false">+AK56/AJ56*24</f>
        <v>14.9171270718784</v>
      </c>
      <c r="AO56" s="8" t="n">
        <f aca="false">+AC56-AC55</f>
        <v>0</v>
      </c>
      <c r="AP56" s="8" t="n">
        <f aca="false">+AO56/AJ56*24</f>
        <v>0</v>
      </c>
      <c r="AQ56" s="8" t="n">
        <f aca="false">+AA56-AA55</f>
        <v>36</v>
      </c>
      <c r="AR56" s="6" t="n">
        <f aca="false">+AQ56/AJ56</f>
        <v>1.49171270718784</v>
      </c>
      <c r="AS56" s="6" t="n">
        <f aca="false">+AR56*24</f>
        <v>35.8011049725081</v>
      </c>
      <c r="AT56" s="8" t="n">
        <f aca="false">+AJ56/AQ56*60</f>
        <v>40.2222222220735</v>
      </c>
      <c r="AU56" s="8" t="n">
        <f aca="false">+AK56/AQ56*60</f>
        <v>25</v>
      </c>
      <c r="AV56" s="48" t="s">
        <v>59</v>
      </c>
      <c r="AMJ56" s="0"/>
    </row>
    <row collapsed="false" customFormat="true" customHeight="false" hidden="false" ht="12.65" outlineLevel="0" r="57" s="48">
      <c r="A57" s="1" t="n">
        <v>39808.6041666667</v>
      </c>
      <c r="B57" s="2" t="n">
        <v>9680.66</v>
      </c>
      <c r="C57" s="0"/>
      <c r="D57" s="3"/>
      <c r="E57" s="3"/>
      <c r="F57" s="3"/>
      <c r="G57" s="4" t="n">
        <v>-1</v>
      </c>
      <c r="H57" s="4"/>
      <c r="I57" s="4"/>
      <c r="J57" s="4"/>
      <c r="K57" s="4"/>
      <c r="L57" s="4"/>
      <c r="M57" s="4"/>
      <c r="N57" s="4"/>
      <c r="O57" s="2"/>
      <c r="P57" s="5" t="n">
        <v>8</v>
      </c>
      <c r="Q57" s="5" t="n">
        <v>1</v>
      </c>
      <c r="R57" s="5"/>
      <c r="S57" s="5"/>
      <c r="T57" s="5"/>
      <c r="U57" s="5" t="n">
        <v>38</v>
      </c>
      <c r="V57" s="5" t="n">
        <v>41</v>
      </c>
      <c r="W57" s="5" t="n">
        <v>37</v>
      </c>
      <c r="X57" s="5" t="n">
        <v>5</v>
      </c>
      <c r="Y57" s="5" t="n">
        <v>7</v>
      </c>
      <c r="Z57" s="5" t="n">
        <v>48</v>
      </c>
      <c r="AA57" s="5" t="n">
        <v>204</v>
      </c>
      <c r="AB57" s="5" t="n">
        <v>88</v>
      </c>
      <c r="AC57" s="5" t="n">
        <v>74</v>
      </c>
      <c r="AD57" s="6" t="n">
        <f aca="false">+(B57-B56)/(A57-A56)</f>
        <v>75.119999999999</v>
      </c>
      <c r="AE57" s="6" t="n">
        <f aca="false">+AD57-AF57</f>
        <v>60.119999999999</v>
      </c>
      <c r="AF57" s="25" t="n">
        <v>15</v>
      </c>
      <c r="AG57" s="6"/>
      <c r="AH57" s="7" t="n">
        <f aca="false">(G57+G56)/2</f>
        <v>-1</v>
      </c>
      <c r="AI57" s="7"/>
      <c r="AJ57" s="8" t="n">
        <f aca="false">(+A57-A56)*24</f>
        <v>24</v>
      </c>
      <c r="AK57" s="8" t="n">
        <f aca="false">+AB57-AB56</f>
        <v>14</v>
      </c>
      <c r="AL57" s="8" t="n">
        <f aca="false">+AK57/AJ57*100</f>
        <v>58.3333333333333</v>
      </c>
      <c r="AM57" s="9"/>
      <c r="AN57" s="8" t="n">
        <f aca="false">+AK57/AJ57*24</f>
        <v>14</v>
      </c>
      <c r="AO57" s="8" t="n">
        <f aca="false">+AC57-AC56</f>
        <v>0</v>
      </c>
      <c r="AP57" s="8" t="n">
        <f aca="false">+AO57/AJ57*24</f>
        <v>0</v>
      </c>
      <c r="AQ57" s="8" t="n">
        <f aca="false">+AA57-AA56</f>
        <v>37</v>
      </c>
      <c r="AR57" s="6" t="n">
        <f aca="false">+AQ57/AJ57</f>
        <v>1.54166666666667</v>
      </c>
      <c r="AS57" s="6" t="n">
        <f aca="false">+AR57*24</f>
        <v>37</v>
      </c>
      <c r="AT57" s="8" t="n">
        <f aca="false">+AJ57/AQ57*60</f>
        <v>38.9189189189189</v>
      </c>
      <c r="AU57" s="8" t="n">
        <f aca="false">+AK57/AQ57*60</f>
        <v>22.7027027027027</v>
      </c>
      <c r="AV57" s="48" t="s">
        <v>60</v>
      </c>
      <c r="AMJ57" s="0"/>
    </row>
    <row collapsed="false" customFormat="true" customHeight="false" hidden="false" ht="12.65" outlineLevel="0" r="58" s="48">
      <c r="A58" s="1" t="n">
        <v>39808.8854166667</v>
      </c>
      <c r="B58" s="2" t="n">
        <v>9701.51</v>
      </c>
      <c r="C58" s="0"/>
      <c r="D58" s="3"/>
      <c r="E58" s="3"/>
      <c r="F58" s="3"/>
      <c r="G58" s="4" t="n">
        <v>-2</v>
      </c>
      <c r="H58" s="4"/>
      <c r="I58" s="4"/>
      <c r="J58" s="4"/>
      <c r="K58" s="4" t="n">
        <v>21</v>
      </c>
      <c r="L58" s="4"/>
      <c r="M58" s="4"/>
      <c r="N58" s="4"/>
      <c r="O58" s="2"/>
      <c r="P58" s="5" t="n">
        <v>8</v>
      </c>
      <c r="Q58" s="5" t="n">
        <v>1</v>
      </c>
      <c r="R58" s="5"/>
      <c r="S58" s="5" t="s">
        <v>51</v>
      </c>
      <c r="T58" s="5"/>
      <c r="U58" s="5" t="n">
        <v>47</v>
      </c>
      <c r="V58" s="5" t="n">
        <v>42</v>
      </c>
      <c r="W58" s="5" t="n">
        <v>38</v>
      </c>
      <c r="X58" s="5" t="n">
        <v>5</v>
      </c>
      <c r="Y58" s="5" t="n">
        <v>0</v>
      </c>
      <c r="Z58" s="5" t="n">
        <v>47</v>
      </c>
      <c r="AA58" s="5" t="n">
        <v>214</v>
      </c>
      <c r="AB58" s="5" t="n">
        <v>92</v>
      </c>
      <c r="AC58" s="5" t="n">
        <v>74</v>
      </c>
      <c r="AD58" s="6" t="n">
        <f aca="false">+(B58-B57)/(A58-A57)</f>
        <v>74.1333333333346</v>
      </c>
      <c r="AE58" s="6" t="n">
        <f aca="false">+AD58-AF58</f>
        <v>59.1333333333346</v>
      </c>
      <c r="AF58" s="25" t="n">
        <v>15</v>
      </c>
      <c r="AG58" s="6"/>
      <c r="AH58" s="7" t="n">
        <f aca="false">(G58+G57)/2</f>
        <v>-1.5</v>
      </c>
      <c r="AI58" s="7"/>
      <c r="AJ58" s="8" t="n">
        <f aca="false">(+A58-A57)*24</f>
        <v>6.75</v>
      </c>
      <c r="AK58" s="8" t="n">
        <f aca="false">+AB58-AB57</f>
        <v>4</v>
      </c>
      <c r="AL58" s="8" t="n">
        <f aca="false">+AK58/AJ58*100</f>
        <v>59.2592592592593</v>
      </c>
      <c r="AM58" s="9"/>
      <c r="AN58" s="8" t="n">
        <f aca="false">+AK58/AJ58*24</f>
        <v>14.2222222222222</v>
      </c>
      <c r="AO58" s="8" t="n">
        <f aca="false">+AC58-AC57</f>
        <v>0</v>
      </c>
      <c r="AP58" s="8" t="n">
        <f aca="false">+AO58/AJ58*24</f>
        <v>0</v>
      </c>
      <c r="AQ58" s="8" t="n">
        <f aca="false">+AA58-AA57</f>
        <v>10</v>
      </c>
      <c r="AR58" s="6" t="n">
        <f aca="false">+AQ58/AJ58</f>
        <v>1.48148148148148</v>
      </c>
      <c r="AS58" s="6" t="n">
        <f aca="false">+AR58*24</f>
        <v>35.5555555555556</v>
      </c>
      <c r="AT58" s="8" t="n">
        <f aca="false">+AJ58/AQ58*60</f>
        <v>40.5</v>
      </c>
      <c r="AU58" s="8" t="n">
        <f aca="false">+AK58/AQ58*60</f>
        <v>24</v>
      </c>
      <c r="AV58" s="48" t="s">
        <v>61</v>
      </c>
      <c r="AMJ58" s="0"/>
    </row>
    <row collapsed="false" customFormat="true" customHeight="false" hidden="false" ht="23.85" outlineLevel="0" r="59" s="48">
      <c r="A59" s="1" t="n">
        <v>39809.8819444444</v>
      </c>
      <c r="B59" s="2" t="n">
        <v>9767.82</v>
      </c>
      <c r="C59" s="0"/>
      <c r="D59" s="3"/>
      <c r="E59" s="3"/>
      <c r="F59" s="3"/>
      <c r="G59" s="4" t="n">
        <v>-3</v>
      </c>
      <c r="H59" s="4"/>
      <c r="I59" s="4"/>
      <c r="J59" s="4"/>
      <c r="K59" s="4"/>
      <c r="L59" s="4"/>
      <c r="M59" s="4"/>
      <c r="N59" s="4"/>
      <c r="O59" s="2"/>
      <c r="P59" s="5" t="n">
        <v>8</v>
      </c>
      <c r="Q59" s="5" t="n">
        <v>1</v>
      </c>
      <c r="R59" s="5"/>
      <c r="S59" s="5" t="s">
        <v>51</v>
      </c>
      <c r="T59" s="5"/>
      <c r="U59" s="5" t="n">
        <v>45</v>
      </c>
      <c r="V59" s="5" t="n">
        <v>42</v>
      </c>
      <c r="W59" s="5" t="n">
        <v>37</v>
      </c>
      <c r="X59" s="5" t="n">
        <v>4</v>
      </c>
      <c r="Y59" s="5" t="n">
        <v>-1</v>
      </c>
      <c r="Z59" s="5" t="n">
        <v>49</v>
      </c>
      <c r="AA59" s="5" t="n">
        <v>249</v>
      </c>
      <c r="AB59" s="5" t="n">
        <v>107</v>
      </c>
      <c r="AC59" s="5" t="n">
        <v>74</v>
      </c>
      <c r="AD59" s="6" t="n">
        <f aca="false">+(B59-B58)/(A59-A58)</f>
        <v>66.5410452959508</v>
      </c>
      <c r="AE59" s="6" t="n">
        <f aca="false">+AD59-AF59</f>
        <v>51.5410452959508</v>
      </c>
      <c r="AF59" s="25" t="n">
        <v>15</v>
      </c>
      <c r="AG59" s="6"/>
      <c r="AH59" s="7" t="n">
        <f aca="false">(G59+G58)/2</f>
        <v>-2.5</v>
      </c>
      <c r="AI59" s="7"/>
      <c r="AJ59" s="8" t="n">
        <f aca="false">(+A59-A58)*24</f>
        <v>23.9166666667443</v>
      </c>
      <c r="AK59" s="8" t="n">
        <f aca="false">+AB59-AB58</f>
        <v>15</v>
      </c>
      <c r="AL59" s="8" t="n">
        <f aca="false">+AK59/AJ59*100</f>
        <v>62.7177700346397</v>
      </c>
      <c r="AM59" s="9"/>
      <c r="AN59" s="8" t="n">
        <f aca="false">+AK59/AJ59*24</f>
        <v>15.0522648083135</v>
      </c>
      <c r="AO59" s="8" t="n">
        <f aca="false">+AC59-AC58</f>
        <v>0</v>
      </c>
      <c r="AP59" s="8" t="n">
        <f aca="false">+AO59/AJ59*24</f>
        <v>0</v>
      </c>
      <c r="AQ59" s="8" t="n">
        <f aca="false">+AA59-AA58</f>
        <v>35</v>
      </c>
      <c r="AR59" s="6" t="n">
        <f aca="false">+AQ59/AJ59</f>
        <v>1.46341463414159</v>
      </c>
      <c r="AS59" s="6" t="n">
        <f aca="false">+AR59*24</f>
        <v>35.1219512193982</v>
      </c>
      <c r="AT59" s="8" t="n">
        <f aca="false">+AJ59/AQ59*60</f>
        <v>41.000000000133</v>
      </c>
      <c r="AU59" s="8" t="n">
        <f aca="false">+AK59/AQ59*60</f>
        <v>25.7142857142857</v>
      </c>
      <c r="AV59" s="48" t="s">
        <v>62</v>
      </c>
      <c r="AMJ59" s="0"/>
    </row>
    <row collapsed="false" customFormat="true" customHeight="false" hidden="false" ht="12.65" outlineLevel="0" r="60" s="48">
      <c r="A60" s="1" t="n">
        <v>39810.5125</v>
      </c>
      <c r="B60" s="2" t="n">
        <v>9812.87</v>
      </c>
      <c r="C60" s="0"/>
      <c r="D60" s="3"/>
      <c r="E60" s="3"/>
      <c r="F60" s="3"/>
      <c r="G60" s="4" t="n">
        <v>-1</v>
      </c>
      <c r="H60" s="4"/>
      <c r="I60" s="4"/>
      <c r="J60" s="4"/>
      <c r="K60" s="4"/>
      <c r="L60" s="4"/>
      <c r="M60" s="4"/>
      <c r="N60" s="4"/>
      <c r="O60" s="2"/>
      <c r="P60" s="5" t="n">
        <v>9</v>
      </c>
      <c r="Q60" s="5" t="n">
        <v>1</v>
      </c>
      <c r="R60" s="5"/>
      <c r="S60" s="5" t="s">
        <v>51</v>
      </c>
      <c r="T60" s="5"/>
      <c r="U60" s="5" t="n">
        <v>51</v>
      </c>
      <c r="V60" s="5" t="s">
        <v>63</v>
      </c>
      <c r="W60" s="5" t="n">
        <v>36</v>
      </c>
      <c r="X60" s="5" t="n">
        <v>2</v>
      </c>
      <c r="Y60" s="5" t="n">
        <v>-2</v>
      </c>
      <c r="Z60" s="5" t="n">
        <v>46</v>
      </c>
      <c r="AA60" s="5" t="n">
        <v>265</v>
      </c>
      <c r="AB60" s="5" t="n">
        <v>118</v>
      </c>
      <c r="AC60" s="5" t="n">
        <v>74</v>
      </c>
      <c r="AD60" s="6" t="n">
        <f aca="false">+(B60-B59)/(A60-A59)</f>
        <v>71.4449339211279</v>
      </c>
      <c r="AE60" s="6" t="n">
        <f aca="false">+AD60-AF60</f>
        <v>56.4449339211279</v>
      </c>
      <c r="AF60" s="25" t="n">
        <v>15</v>
      </c>
      <c r="AG60" s="6"/>
      <c r="AH60" s="7" t="n">
        <f aca="false">(G60+G59)/2</f>
        <v>-2</v>
      </c>
      <c r="AI60" s="7"/>
      <c r="AJ60" s="8" t="n">
        <f aca="false">(+A60-A59)*24</f>
        <v>15.1333333332441</v>
      </c>
      <c r="AK60" s="8" t="n">
        <f aca="false">+AB60-AB59</f>
        <v>11</v>
      </c>
      <c r="AL60" s="8" t="n">
        <f aca="false">+AK60/AJ60*100</f>
        <v>72.6872246700322</v>
      </c>
      <c r="AM60" s="9"/>
      <c r="AN60" s="8" t="n">
        <f aca="false">+AK60/AJ60*24</f>
        <v>17.4449339208077</v>
      </c>
      <c r="AO60" s="8" t="n">
        <f aca="false">+AC60-AC59</f>
        <v>0</v>
      </c>
      <c r="AP60" s="8" t="n">
        <f aca="false">+AO60/AJ60*24</f>
        <v>0</v>
      </c>
      <c r="AQ60" s="8" t="n">
        <f aca="false">+AA60-AA59</f>
        <v>16</v>
      </c>
      <c r="AR60" s="6" t="n">
        <f aca="false">+AQ60/AJ60</f>
        <v>1.0572687224732</v>
      </c>
      <c r="AS60" s="6" t="n">
        <f aca="false">+AR60*24</f>
        <v>25.3744493393567</v>
      </c>
      <c r="AT60" s="8" t="n">
        <f aca="false">+AJ60/AQ60*60</f>
        <v>56.7499999996653</v>
      </c>
      <c r="AU60" s="8" t="n">
        <f aca="false">+AK60/AQ60*60</f>
        <v>41.25</v>
      </c>
      <c r="AV60" s="48" t="s">
        <v>64</v>
      </c>
      <c r="AMJ60" s="0"/>
    </row>
    <row collapsed="false" customFormat="true" customHeight="false" hidden="false" ht="12.65" outlineLevel="0" r="61" s="48">
      <c r="A61" s="1" t="n">
        <v>39811.4861111111</v>
      </c>
      <c r="B61" s="2" t="n">
        <v>9886.03</v>
      </c>
      <c r="C61" s="0"/>
      <c r="D61" s="3"/>
      <c r="E61" s="3"/>
      <c r="F61" s="3"/>
      <c r="G61" s="4" t="n">
        <v>-2</v>
      </c>
      <c r="H61" s="4"/>
      <c r="I61" s="4"/>
      <c r="J61" s="4"/>
      <c r="K61" s="4"/>
      <c r="L61" s="4"/>
      <c r="M61" s="4"/>
      <c r="N61" s="4"/>
      <c r="O61" s="2"/>
      <c r="P61" s="5" t="n">
        <v>10</v>
      </c>
      <c r="Q61" s="5" t="n">
        <v>0</v>
      </c>
      <c r="R61" s="5"/>
      <c r="S61" s="5" t="s">
        <v>51</v>
      </c>
      <c r="T61" s="5"/>
      <c r="U61" s="5" t="n">
        <v>47</v>
      </c>
      <c r="V61" s="5" t="n">
        <v>47</v>
      </c>
      <c r="W61" s="5" t="n">
        <v>38</v>
      </c>
      <c r="X61" s="5" t="n">
        <v>3</v>
      </c>
      <c r="Y61" s="5" t="n">
        <v>-2</v>
      </c>
      <c r="Z61" s="5" t="n">
        <v>47</v>
      </c>
      <c r="AA61" s="5" t="n">
        <v>288</v>
      </c>
      <c r="AB61" s="5" t="n">
        <v>137</v>
      </c>
      <c r="AC61" s="5" t="n">
        <v>74</v>
      </c>
      <c r="AD61" s="6" t="n">
        <f aca="false">+(B61-B60)/(A61-A60)</f>
        <v>75.1429386589585</v>
      </c>
      <c r="AE61" s="6" t="n">
        <f aca="false">+AD61-AF61</f>
        <v>60.1429386589585</v>
      </c>
      <c r="AF61" s="25" t="n">
        <v>15</v>
      </c>
      <c r="AG61" s="6"/>
      <c r="AH61" s="7" t="n">
        <f aca="false">(G61+G60)/2</f>
        <v>-1.5</v>
      </c>
      <c r="AI61" s="7"/>
      <c r="AJ61" s="8" t="n">
        <f aca="false">(+A61-A60)*24</f>
        <v>23.3666666666977</v>
      </c>
      <c r="AK61" s="8" t="n">
        <f aca="false">+AB61-AB60</f>
        <v>19</v>
      </c>
      <c r="AL61" s="8" t="n">
        <f aca="false">+AK61/AJ61*100</f>
        <v>81.3124108415468</v>
      </c>
      <c r="AM61" s="9"/>
      <c r="AN61" s="8" t="n">
        <f aca="false">+AK61/AJ61*24</f>
        <v>19.5149786019712</v>
      </c>
      <c r="AO61" s="8" t="n">
        <f aca="false">+AC61-AC60</f>
        <v>0</v>
      </c>
      <c r="AP61" s="8" t="n">
        <f aca="false">+AO61/AJ61*24</f>
        <v>0</v>
      </c>
      <c r="AQ61" s="8" t="n">
        <f aca="false">+AA61-AA60</f>
        <v>23</v>
      </c>
      <c r="AR61" s="6" t="n">
        <f aca="false">+AQ61/AJ61</f>
        <v>0.984308131239776</v>
      </c>
      <c r="AS61" s="6" t="n">
        <f aca="false">+AR61*24</f>
        <v>23.6233951497546</v>
      </c>
      <c r="AT61" s="8" t="n">
        <f aca="false">+AJ61/AQ61*60</f>
        <v>60.9565217392114</v>
      </c>
      <c r="AU61" s="8" t="n">
        <f aca="false">+AK61/AQ61*60</f>
        <v>49.5652173913044</v>
      </c>
      <c r="AV61" s="48" t="s">
        <v>65</v>
      </c>
      <c r="AMJ61" s="0"/>
    </row>
    <row collapsed="false" customFormat="true" customHeight="false" hidden="false" ht="12.65" outlineLevel="0" r="62" s="48">
      <c r="A62" s="1" t="n">
        <v>39812.3576388889</v>
      </c>
      <c r="B62" s="2" t="n">
        <v>9951.91</v>
      </c>
      <c r="C62" s="0"/>
      <c r="D62" s="3"/>
      <c r="E62" s="3"/>
      <c r="F62" s="3"/>
      <c r="G62" s="4" t="n">
        <v>-1</v>
      </c>
      <c r="H62" s="4"/>
      <c r="I62" s="4"/>
      <c r="J62" s="4"/>
      <c r="K62" s="4"/>
      <c r="L62" s="4"/>
      <c r="M62" s="4"/>
      <c r="N62" s="4"/>
      <c r="O62" s="2"/>
      <c r="P62" s="5" t="n">
        <v>9</v>
      </c>
      <c r="Q62" s="5" t="n">
        <v>3</v>
      </c>
      <c r="R62" s="5"/>
      <c r="S62" s="5" t="s">
        <v>51</v>
      </c>
      <c r="T62" s="5"/>
      <c r="U62" s="5" t="n">
        <v>50</v>
      </c>
      <c r="V62" s="5" t="n">
        <v>47</v>
      </c>
      <c r="W62" s="5" t="n">
        <v>41</v>
      </c>
      <c r="X62" s="5" t="n">
        <v>3</v>
      </c>
      <c r="Y62" s="5" t="n">
        <v>-2</v>
      </c>
      <c r="Z62" s="5" t="n">
        <v>49</v>
      </c>
      <c r="AA62" s="5" t="n">
        <v>311</v>
      </c>
      <c r="AB62" s="5" t="n">
        <v>153</v>
      </c>
      <c r="AC62" s="5" t="n">
        <v>74</v>
      </c>
      <c r="AD62" s="6" t="n">
        <f aca="false">+(B62-B61)/(A62-A61)</f>
        <v>75.5913944220294</v>
      </c>
      <c r="AE62" s="6" t="n">
        <f aca="false">+AD62-AF62</f>
        <v>60.5913944220294</v>
      </c>
      <c r="AF62" s="25" t="n">
        <v>15</v>
      </c>
      <c r="AG62" s="6"/>
      <c r="AH62" s="7" t="n">
        <f aca="false">(G62+G61)/2</f>
        <v>-1.5</v>
      </c>
      <c r="AI62" s="7"/>
      <c r="AJ62" s="8" t="n">
        <f aca="false">(+A62-A61)*24</f>
        <v>20.9166666667443</v>
      </c>
      <c r="AK62" s="8" t="n">
        <f aca="false">+AB62-AB61</f>
        <v>16</v>
      </c>
      <c r="AL62" s="8" t="n">
        <f aca="false">+AK62/AJ62*100</f>
        <v>76.4940239040986</v>
      </c>
      <c r="AM62" s="9"/>
      <c r="AN62" s="8" t="n">
        <f aca="false">+AK62/AJ62*24</f>
        <v>18.3585657369837</v>
      </c>
      <c r="AO62" s="8" t="n">
        <f aca="false">+AC62-AC61</f>
        <v>0</v>
      </c>
      <c r="AP62" s="8" t="n">
        <f aca="false">+AO62/AJ62*24</f>
        <v>0</v>
      </c>
      <c r="AQ62" s="8" t="n">
        <f aca="false">+AA62-AA61</f>
        <v>23</v>
      </c>
      <c r="AR62" s="6" t="n">
        <f aca="false">+AQ62/AJ62</f>
        <v>1.09960159362142</v>
      </c>
      <c r="AS62" s="6" t="n">
        <f aca="false">+AR62*24</f>
        <v>26.390438246914</v>
      </c>
      <c r="AT62" s="8" t="n">
        <f aca="false">+AJ62/AQ62*60</f>
        <v>54.5652173915068</v>
      </c>
      <c r="AU62" s="8" t="n">
        <f aca="false">+AK62/AQ62*60</f>
        <v>41.7391304347826</v>
      </c>
      <c r="AMJ62" s="0"/>
    </row>
    <row collapsed="false" customFormat="true" customHeight="false" hidden="false" ht="23.85" outlineLevel="0" r="63" s="48">
      <c r="A63" s="1" t="n">
        <v>39816.8263888889</v>
      </c>
      <c r="B63" s="2" t="n">
        <v>10232.25</v>
      </c>
      <c r="C63" s="0"/>
      <c r="D63" s="3"/>
      <c r="E63" s="3"/>
      <c r="F63" s="3"/>
      <c r="G63" s="4" t="n">
        <v>-4</v>
      </c>
      <c r="H63" s="4" t="n">
        <v>15</v>
      </c>
      <c r="I63" s="4"/>
      <c r="J63" s="4"/>
      <c r="K63" s="4"/>
      <c r="L63" s="4"/>
      <c r="M63" s="4"/>
      <c r="N63" s="4"/>
      <c r="O63" s="2"/>
      <c r="P63" s="5" t="n">
        <v>9</v>
      </c>
      <c r="Q63" s="5" t="n">
        <v>3</v>
      </c>
      <c r="R63" s="5"/>
      <c r="S63" s="5" t="s">
        <v>51</v>
      </c>
      <c r="T63" s="5"/>
      <c r="U63" s="5" t="n">
        <v>52</v>
      </c>
      <c r="V63" s="5" t="n">
        <v>50</v>
      </c>
      <c r="W63" s="5" t="n">
        <v>44</v>
      </c>
      <c r="X63" s="5" t="n">
        <v>3</v>
      </c>
      <c r="Y63" s="5" t="n">
        <v>-1</v>
      </c>
      <c r="Z63" s="5" t="n">
        <v>47</v>
      </c>
      <c r="AA63" s="5" t="n">
        <v>421</v>
      </c>
      <c r="AB63" s="5" t="n">
        <v>239</v>
      </c>
      <c r="AC63" s="5" t="n">
        <v>74</v>
      </c>
      <c r="AD63" s="6" t="n">
        <f aca="false">+(B63-B62)/(A63-A62)</f>
        <v>62.7334265734266</v>
      </c>
      <c r="AE63" s="6" t="n">
        <f aca="false">+AD63-AF63</f>
        <v>47.7334265734266</v>
      </c>
      <c r="AF63" s="25" t="n">
        <v>15</v>
      </c>
      <c r="AG63" s="6"/>
      <c r="AH63" s="7" t="n">
        <f aca="false">(G63+G62)/2</f>
        <v>-2.5</v>
      </c>
      <c r="AI63" s="7"/>
      <c r="AJ63" s="8" t="n">
        <f aca="false">(+A63-A62)*24</f>
        <v>107.25</v>
      </c>
      <c r="AK63" s="8" t="n">
        <f aca="false">+AB63-AB62</f>
        <v>86</v>
      </c>
      <c r="AL63" s="8" t="n">
        <f aca="false">+AK63/AJ63*100</f>
        <v>80.1864801864802</v>
      </c>
      <c r="AM63" s="9"/>
      <c r="AN63" s="8" t="n">
        <f aca="false">+AK63/AJ63*24</f>
        <v>19.2447552447552</v>
      </c>
      <c r="AO63" s="8" t="n">
        <f aca="false">+AC63-AC62</f>
        <v>0</v>
      </c>
      <c r="AP63" s="8" t="n">
        <f aca="false">+AO63/AJ63*24</f>
        <v>0</v>
      </c>
      <c r="AQ63" s="8" t="n">
        <f aca="false">+AA63-AA62</f>
        <v>110</v>
      </c>
      <c r="AR63" s="6" t="n">
        <f aca="false">+AQ63/AJ63</f>
        <v>1.02564102564103</v>
      </c>
      <c r="AS63" s="6" t="n">
        <f aca="false">+AR63*24</f>
        <v>24.6153846153846</v>
      </c>
      <c r="AT63" s="8" t="n">
        <f aca="false">+AJ63/AQ63*60</f>
        <v>58.5</v>
      </c>
      <c r="AU63" s="8" t="n">
        <f aca="false">+AK63/AQ63*60</f>
        <v>46.9090909090909</v>
      </c>
      <c r="AV63" s="48" t="s">
        <v>66</v>
      </c>
      <c r="AMJ63" s="0"/>
    </row>
    <row collapsed="false" customFormat="true" customHeight="false" hidden="false" ht="12.65" outlineLevel="0" r="64" s="48">
      <c r="A64" s="1" t="n">
        <v>39817.6770833333</v>
      </c>
      <c r="B64" s="2" t="n">
        <v>10319.62</v>
      </c>
      <c r="C64" s="0"/>
      <c r="D64" s="3"/>
      <c r="E64" s="3"/>
      <c r="F64" s="3"/>
      <c r="G64" s="4" t="n">
        <v>-8</v>
      </c>
      <c r="H64" s="4"/>
      <c r="I64" s="4"/>
      <c r="J64" s="4"/>
      <c r="K64" s="4"/>
      <c r="L64" s="4"/>
      <c r="M64" s="4"/>
      <c r="N64" s="4"/>
      <c r="O64" s="2"/>
      <c r="P64" s="5" t="n">
        <v>11</v>
      </c>
      <c r="Q64" s="5" t="n">
        <v>3</v>
      </c>
      <c r="R64" s="5"/>
      <c r="S64" s="5" t="s">
        <v>51</v>
      </c>
      <c r="T64" s="5"/>
      <c r="U64" s="5" t="n">
        <v>57</v>
      </c>
      <c r="V64" s="5" t="n">
        <v>55</v>
      </c>
      <c r="W64" s="5" t="n">
        <v>49</v>
      </c>
      <c r="X64" s="5" t="n">
        <v>2</v>
      </c>
      <c r="Y64" s="5" t="n">
        <v>-2</v>
      </c>
      <c r="Z64" s="5" t="n">
        <v>47</v>
      </c>
      <c r="AA64" s="5" t="n">
        <v>424</v>
      </c>
      <c r="AB64" s="5" t="n">
        <v>259</v>
      </c>
      <c r="AC64" s="5" t="n">
        <v>76</v>
      </c>
      <c r="AD64" s="6" t="n">
        <f aca="false">+(B64-B63)/(A64-A63)</f>
        <v>102.704326530516</v>
      </c>
      <c r="AE64" s="6" t="n">
        <f aca="false">+AD64-AF64</f>
        <v>87.7043265305156</v>
      </c>
      <c r="AF64" s="25" t="n">
        <v>15</v>
      </c>
      <c r="AG64" s="6"/>
      <c r="AH64" s="7" t="n">
        <f aca="false">(G64+G63)/2</f>
        <v>-6</v>
      </c>
      <c r="AI64" s="7"/>
      <c r="AJ64" s="8" t="n">
        <f aca="false">(+A64-A63)*24</f>
        <v>20.4166666666861</v>
      </c>
      <c r="AK64" s="8" t="n">
        <f aca="false">+AB64-AB63</f>
        <v>20</v>
      </c>
      <c r="AL64" s="8" t="n">
        <f aca="false">+AK64/AJ64*100</f>
        <v>97.9591836733763</v>
      </c>
      <c r="AM64" s="9"/>
      <c r="AN64" s="8" t="n">
        <f aca="false">+AK64/AJ64*24</f>
        <v>23.5102040816103</v>
      </c>
      <c r="AO64" s="8" t="n">
        <f aca="false">+AC64-AC63</f>
        <v>2</v>
      </c>
      <c r="AP64" s="8" t="n">
        <f aca="false">+AO64/AJ64*24</f>
        <v>2.35102040816103</v>
      </c>
      <c r="AQ64" s="8" t="n">
        <f aca="false">+AA64-AA63</f>
        <v>3</v>
      </c>
      <c r="AR64" s="6" t="n">
        <f aca="false">+AQ64/AJ64</f>
        <v>0.146938775510064</v>
      </c>
      <c r="AS64" s="6" t="n">
        <f aca="false">+AR64*24</f>
        <v>3.52653061224155</v>
      </c>
      <c r="AT64" s="8" t="n">
        <f aca="false">+AJ64/AQ64*60</f>
        <v>408.333333333721</v>
      </c>
      <c r="AU64" s="8" t="n">
        <f aca="false">+AK64/AQ64*60</f>
        <v>400</v>
      </c>
      <c r="AV64" s="48" t="s">
        <v>67</v>
      </c>
      <c r="AMJ64" s="0"/>
    </row>
    <row collapsed="false" customFormat="true" customHeight="false" hidden="false" ht="12.65" outlineLevel="0" r="65" s="48">
      <c r="A65" s="1" t="n">
        <v>39818.3611111111</v>
      </c>
      <c r="B65" s="2" t="n">
        <v>10404.49</v>
      </c>
      <c r="C65" s="0"/>
      <c r="D65" s="3"/>
      <c r="E65" s="3"/>
      <c r="F65" s="3"/>
      <c r="G65" s="4" t="n">
        <v>-10</v>
      </c>
      <c r="H65" s="4"/>
      <c r="I65" s="4"/>
      <c r="J65" s="4"/>
      <c r="K65" s="4"/>
      <c r="L65" s="4"/>
      <c r="M65" s="4"/>
      <c r="N65" s="4"/>
      <c r="O65" s="2"/>
      <c r="P65" s="5" t="n">
        <v>11</v>
      </c>
      <c r="Q65" s="5" t="n">
        <v>2</v>
      </c>
      <c r="R65" s="5"/>
      <c r="S65" s="5" t="s">
        <v>51</v>
      </c>
      <c r="T65" s="5"/>
      <c r="U65" s="5" t="n">
        <v>56</v>
      </c>
      <c r="V65" s="5" t="n">
        <v>55</v>
      </c>
      <c r="W65" s="5" t="n">
        <v>47</v>
      </c>
      <c r="X65" s="5" t="n">
        <v>2</v>
      </c>
      <c r="Y65" s="5" t="n">
        <v>-2</v>
      </c>
      <c r="Z65" s="5" t="n">
        <v>47</v>
      </c>
      <c r="AA65" s="5" t="n">
        <v>425</v>
      </c>
      <c r="AB65" s="5" t="n">
        <v>275</v>
      </c>
      <c r="AC65" s="5" t="n">
        <v>82</v>
      </c>
      <c r="AD65" s="6" t="n">
        <f aca="false">+(B65-B64)/(A65-A64)</f>
        <v>124.073908630173</v>
      </c>
      <c r="AE65" s="6" t="n">
        <f aca="false">+AD65-AF65</f>
        <v>109.073908630173</v>
      </c>
      <c r="AF65" s="25" t="n">
        <v>15</v>
      </c>
      <c r="AG65" s="6"/>
      <c r="AH65" s="7" t="n">
        <f aca="false">(G65+G64)/2</f>
        <v>-9</v>
      </c>
      <c r="AI65" s="7"/>
      <c r="AJ65" s="8" t="n">
        <f aca="false">(+A65-A64)*24</f>
        <v>16.4166666665697</v>
      </c>
      <c r="AK65" s="8" t="n">
        <f aca="false">+AB65-AB64</f>
        <v>16</v>
      </c>
      <c r="AL65" s="8" t="n">
        <f aca="false">+AK65/AJ65*100</f>
        <v>97.4619289345861</v>
      </c>
      <c r="AM65" s="9"/>
      <c r="AN65" s="8" t="n">
        <f aca="false">+AK65/AJ65*24</f>
        <v>23.3908629443007</v>
      </c>
      <c r="AO65" s="8" t="n">
        <f aca="false">+AC65-AC64</f>
        <v>6</v>
      </c>
      <c r="AP65" s="8" t="n">
        <f aca="false">+AO65/AJ65*24</f>
        <v>8.77157360411275</v>
      </c>
      <c r="AQ65" s="8" t="n">
        <f aca="false">+AA65-AA64</f>
        <v>1</v>
      </c>
      <c r="AR65" s="6" t="n">
        <f aca="false">+AQ65/AJ65</f>
        <v>0.0609137055841163</v>
      </c>
      <c r="AS65" s="6" t="n">
        <f aca="false">+AR65*24</f>
        <v>1.46192893401879</v>
      </c>
      <c r="AT65" s="8" t="n">
        <f aca="false">+AJ65/AQ65*60</f>
        <v>984.999999994179</v>
      </c>
      <c r="AU65" s="8" t="n">
        <f aca="false">+AK65/AQ65*60</f>
        <v>960</v>
      </c>
      <c r="AV65" s="48" t="s">
        <v>68</v>
      </c>
      <c r="AW65" s="48" t="s">
        <v>69</v>
      </c>
      <c r="AMJ65" s="0"/>
    </row>
    <row collapsed="false" customFormat="true" customHeight="false" hidden="false" ht="12.65" outlineLevel="0" r="66" s="48">
      <c r="A66" s="1" t="n">
        <v>39818.9166666667</v>
      </c>
      <c r="B66" s="2" t="n">
        <v>10474.98</v>
      </c>
      <c r="C66" s="0"/>
      <c r="D66" s="3"/>
      <c r="E66" s="3"/>
      <c r="F66" s="3"/>
      <c r="G66" s="4" t="n">
        <v>-6</v>
      </c>
      <c r="H66" s="4"/>
      <c r="I66" s="4"/>
      <c r="J66" s="4"/>
      <c r="K66" s="4"/>
      <c r="L66" s="4"/>
      <c r="M66" s="4"/>
      <c r="N66" s="4"/>
      <c r="O66" s="2"/>
      <c r="P66" s="5" t="n">
        <v>11</v>
      </c>
      <c r="Q66" s="5" t="n">
        <v>2</v>
      </c>
      <c r="R66" s="5"/>
      <c r="S66" s="5" t="s">
        <v>51</v>
      </c>
      <c r="T66" s="5"/>
      <c r="U66" s="5" t="n">
        <v>60</v>
      </c>
      <c r="V66" s="5" t="n">
        <v>55</v>
      </c>
      <c r="W66" s="5" t="n">
        <v>49</v>
      </c>
      <c r="X66" s="5" t="n">
        <v>2</v>
      </c>
      <c r="Y66" s="5" t="n">
        <v>-2</v>
      </c>
      <c r="Z66" s="5" t="n">
        <v>48</v>
      </c>
      <c r="AA66" s="5" t="n">
        <v>425</v>
      </c>
      <c r="AB66" s="5" t="n">
        <v>288</v>
      </c>
      <c r="AC66" s="5" t="n">
        <v>86</v>
      </c>
      <c r="AD66" s="6" t="n">
        <f aca="false">+(B66-B65)/(A66-A65)</f>
        <v>126.882000000184</v>
      </c>
      <c r="AE66" s="6" t="n">
        <f aca="false">+AD66-AF66</f>
        <v>111.882000000184</v>
      </c>
      <c r="AF66" s="25" t="n">
        <v>15</v>
      </c>
      <c r="AG66" s="6"/>
      <c r="AH66" s="7" t="n">
        <f aca="false">(G66+G65)/2</f>
        <v>-8</v>
      </c>
      <c r="AI66" s="7"/>
      <c r="AJ66" s="8" t="n">
        <f aca="false">(+A66-A65)*24</f>
        <v>13.3333333333139</v>
      </c>
      <c r="AK66" s="8" t="n">
        <f aca="false">+AB66-AB65</f>
        <v>13</v>
      </c>
      <c r="AL66" s="8" t="n">
        <f aca="false">+AK66/AJ66*100</f>
        <v>97.5000000001419</v>
      </c>
      <c r="AM66" s="9"/>
      <c r="AN66" s="8" t="n">
        <f aca="false">+AK66/AJ66*24</f>
        <v>23.4000000000341</v>
      </c>
      <c r="AO66" s="8" t="n">
        <f aca="false">+AC66-AC65</f>
        <v>4</v>
      </c>
      <c r="AP66" s="8" t="n">
        <f aca="false">+AO66/AJ66*24</f>
        <v>7.20000000001048</v>
      </c>
      <c r="AQ66" s="8" t="n">
        <f aca="false">+AA66-AA65</f>
        <v>0</v>
      </c>
      <c r="AR66" s="6" t="n">
        <f aca="false">+AQ66/AJ66</f>
        <v>0</v>
      </c>
      <c r="AS66" s="6" t="n">
        <f aca="false">+AR66*24</f>
        <v>0</v>
      </c>
      <c r="AT66" s="8" t="e">
        <f aca="false">+AJ66/AQ66*60</f>
        <v>#DIV/0!</v>
      </c>
      <c r="AU66" s="8" t="e">
        <f aca="false">+AK66/AQ66*60</f>
        <v>#DIV/0!</v>
      </c>
      <c r="AV66" s="48" t="s">
        <v>70</v>
      </c>
      <c r="AMJ66" s="0"/>
    </row>
    <row collapsed="false" customFormat="true" customHeight="false" hidden="false" ht="12.65" outlineLevel="0" r="67" s="48">
      <c r="A67" s="1" t="n">
        <v>39819.7083333333</v>
      </c>
      <c r="B67" s="2" t="n">
        <v>10551.49</v>
      </c>
      <c r="C67" s="0"/>
      <c r="D67" s="3"/>
      <c r="E67" s="3"/>
      <c r="F67" s="3"/>
      <c r="G67" s="4" t="n">
        <v>0</v>
      </c>
      <c r="H67" s="4" t="n">
        <v>19.4</v>
      </c>
      <c r="I67" s="4"/>
      <c r="J67" s="4"/>
      <c r="K67" s="4" t="n">
        <v>21.5</v>
      </c>
      <c r="L67" s="4"/>
      <c r="M67" s="4"/>
      <c r="N67" s="4"/>
      <c r="O67" s="2"/>
      <c r="P67" s="5" t="n">
        <v>11</v>
      </c>
      <c r="Q67" s="5" t="n">
        <v>2</v>
      </c>
      <c r="R67" s="5"/>
      <c r="S67" s="5" t="s">
        <v>51</v>
      </c>
      <c r="T67" s="5"/>
      <c r="U67" s="5" t="n">
        <v>51</v>
      </c>
      <c r="V67" s="5" t="n">
        <v>50</v>
      </c>
      <c r="W67" s="5" t="n">
        <v>43</v>
      </c>
      <c r="X67" s="5" t="n">
        <v>2</v>
      </c>
      <c r="Y67" s="5" t="n">
        <v>-2</v>
      </c>
      <c r="Z67" s="5" t="n">
        <v>49</v>
      </c>
      <c r="AA67" s="5" t="n">
        <v>428</v>
      </c>
      <c r="AB67" s="5" t="n">
        <v>307</v>
      </c>
      <c r="AC67" s="5" t="n">
        <v>88</v>
      </c>
      <c r="AD67" s="6" t="n">
        <f aca="false">+(B67-B66)/(A67-A66)</f>
        <v>96.6442105257239</v>
      </c>
      <c r="AE67" s="6" t="n">
        <f aca="false">+AD67-AF67</f>
        <v>81.6442105257239</v>
      </c>
      <c r="AF67" s="25" t="n">
        <v>15</v>
      </c>
      <c r="AG67" s="6"/>
      <c r="AH67" s="7" t="n">
        <f aca="false">(G67+G66)/2</f>
        <v>-3</v>
      </c>
      <c r="AI67" s="7"/>
      <c r="AJ67" s="8" t="n">
        <f aca="false">(+A67-A66)*24</f>
        <v>19.0000000001164</v>
      </c>
      <c r="AK67" s="8" t="n">
        <f aca="false">+AB67-AB66</f>
        <v>19</v>
      </c>
      <c r="AL67" s="8" t="n">
        <f aca="false">+AK67/AJ67*100</f>
        <v>99.9999999993873</v>
      </c>
      <c r="AM67" s="9"/>
      <c r="AN67" s="8" t="n">
        <f aca="false">+AK67/AJ67*24</f>
        <v>23.9999999998529</v>
      </c>
      <c r="AO67" s="8" t="n">
        <f aca="false">+AC67-AC66</f>
        <v>2</v>
      </c>
      <c r="AP67" s="8" t="n">
        <f aca="false">+AO67/AJ67*24</f>
        <v>2.5263157894582</v>
      </c>
      <c r="AQ67" s="8" t="n">
        <f aca="false">+AA67-AA66</f>
        <v>3</v>
      </c>
      <c r="AR67" s="6" t="n">
        <f aca="false">+AQ67/AJ67</f>
        <v>0.157894736841138</v>
      </c>
      <c r="AS67" s="6" t="n">
        <f aca="false">+AR67*24</f>
        <v>3.78947368418731</v>
      </c>
      <c r="AT67" s="8" t="n">
        <f aca="false">+AJ67/AQ67*60</f>
        <v>380.000000002328</v>
      </c>
      <c r="AU67" s="8" t="n">
        <f aca="false">+AK67/AQ67*60</f>
        <v>380</v>
      </c>
      <c r="AV67" s="48" t="s">
        <v>71</v>
      </c>
      <c r="AMJ67" s="0"/>
    </row>
    <row collapsed="false" customFormat="true" customHeight="false" hidden="false" ht="12.65" outlineLevel="0" r="68" s="48">
      <c r="A68" s="1" t="n">
        <v>39820.6666666667</v>
      </c>
      <c r="B68" s="2" t="n">
        <v>10636.27</v>
      </c>
      <c r="C68" s="0"/>
      <c r="D68" s="3"/>
      <c r="E68" s="3"/>
      <c r="F68" s="3"/>
      <c r="G68" s="4" t="n">
        <v>-3</v>
      </c>
      <c r="H68" s="4" t="n">
        <v>18.2</v>
      </c>
      <c r="I68" s="4"/>
      <c r="J68" s="4"/>
      <c r="K68" s="4"/>
      <c r="L68" s="4"/>
      <c r="M68" s="4"/>
      <c r="N68" s="4"/>
      <c r="O68" s="2"/>
      <c r="P68" s="5" t="n">
        <v>11</v>
      </c>
      <c r="Q68" s="5" t="n">
        <v>2</v>
      </c>
      <c r="R68" s="5"/>
      <c r="S68" s="5" t="s">
        <v>51</v>
      </c>
      <c r="T68" s="5"/>
      <c r="U68" s="5" t="n">
        <v>57</v>
      </c>
      <c r="V68" s="5" t="n">
        <v>54</v>
      </c>
      <c r="W68" s="5" t="n">
        <v>49</v>
      </c>
      <c r="X68" s="5" t="n">
        <v>2</v>
      </c>
      <c r="Y68" s="5" t="n">
        <v>-2</v>
      </c>
      <c r="Z68" s="5" t="n">
        <v>46</v>
      </c>
      <c r="AA68" s="5" t="n">
        <v>429</v>
      </c>
      <c r="AB68" s="5" t="n">
        <v>329</v>
      </c>
      <c r="AC68" s="5" t="n">
        <v>90</v>
      </c>
      <c r="AD68" s="6" t="n">
        <f aca="false">+(B68-B67)/(A68-A67)</f>
        <v>88.4660869569702</v>
      </c>
      <c r="AE68" s="6" t="n">
        <f aca="false">+AD68-AF68</f>
        <v>73.4660869569702</v>
      </c>
      <c r="AF68" s="25" t="n">
        <v>15</v>
      </c>
      <c r="AG68" s="6"/>
      <c r="AH68" s="7" t="n">
        <f aca="false">(G68+G67)/2</f>
        <v>-1.5</v>
      </c>
      <c r="AI68" s="7"/>
      <c r="AJ68" s="8" t="n">
        <f aca="false">(+A68-A67)*24</f>
        <v>22.9999999998836</v>
      </c>
      <c r="AK68" s="8" t="n">
        <f aca="false">+AB68-AB67</f>
        <v>22</v>
      </c>
      <c r="AL68" s="8" t="n">
        <f aca="false">+AK68/AJ68*100</f>
        <v>95.6521739135276</v>
      </c>
      <c r="AM68" s="9"/>
      <c r="AN68" s="8" t="n">
        <f aca="false">+AK68/AJ68*24</f>
        <v>22.9565217392466</v>
      </c>
      <c r="AO68" s="8" t="n">
        <f aca="false">+AC68-AC67</f>
        <v>2</v>
      </c>
      <c r="AP68" s="8" t="n">
        <f aca="false">+AO68/AJ68*24</f>
        <v>2.08695652174969</v>
      </c>
      <c r="AQ68" s="8" t="n">
        <f aca="false">+AA68-AA67</f>
        <v>1</v>
      </c>
      <c r="AR68" s="6" t="n">
        <f aca="false">+AQ68/AJ68</f>
        <v>0.0434782608697853</v>
      </c>
      <c r="AS68" s="6" t="n">
        <f aca="false">+AR68*24</f>
        <v>1.04347826087485</v>
      </c>
      <c r="AT68" s="8" t="n">
        <f aca="false">+AJ68/AQ68*60</f>
        <v>1379.99999999302</v>
      </c>
      <c r="AU68" s="8" t="n">
        <f aca="false">+AK68/AQ68*60</f>
        <v>1320</v>
      </c>
      <c r="AV68" s="48" t="s">
        <v>72</v>
      </c>
      <c r="AMJ68" s="0"/>
    </row>
    <row collapsed="false" customFormat="true" customHeight="false" hidden="false" ht="12.65" outlineLevel="0" r="69" s="48">
      <c r="A69" s="1" t="n">
        <v>39821.7083333333</v>
      </c>
      <c r="B69" s="2" t="n">
        <v>10735.4</v>
      </c>
      <c r="C69" s="0"/>
      <c r="D69" s="3"/>
      <c r="E69" s="3"/>
      <c r="F69" s="3"/>
      <c r="G69" s="4" t="n">
        <v>1</v>
      </c>
      <c r="H69" s="4" t="n">
        <v>19.4</v>
      </c>
      <c r="I69" s="4"/>
      <c r="J69" s="4"/>
      <c r="K69" s="4"/>
      <c r="L69" s="4"/>
      <c r="M69" s="4"/>
      <c r="N69" s="4"/>
      <c r="O69" s="2"/>
      <c r="P69" s="5" t="n">
        <v>11</v>
      </c>
      <c r="Q69" s="5" t="n">
        <v>2</v>
      </c>
      <c r="R69" s="5"/>
      <c r="S69" s="5" t="s">
        <v>51</v>
      </c>
      <c r="T69" s="5"/>
      <c r="U69" s="5" t="n">
        <v>49</v>
      </c>
      <c r="V69" s="5" t="n">
        <v>49</v>
      </c>
      <c r="W69" s="5" t="n">
        <v>42</v>
      </c>
      <c r="X69" s="5" t="n">
        <v>2</v>
      </c>
      <c r="Y69" s="5" t="n">
        <v>-2</v>
      </c>
      <c r="Z69" s="5" t="n">
        <v>45</v>
      </c>
      <c r="AA69" s="5" t="n">
        <v>434</v>
      </c>
      <c r="AB69" s="5" t="n">
        <v>354</v>
      </c>
      <c r="AC69" s="5" t="n">
        <v>92</v>
      </c>
      <c r="AD69" s="6" t="n">
        <f aca="false">+(B69-B68)/(A69-A68)</f>
        <v>95.1647999995561</v>
      </c>
      <c r="AE69" s="6" t="n">
        <f aca="false">+AD69-AF69</f>
        <v>80.1647999995561</v>
      </c>
      <c r="AF69" s="25" t="n">
        <v>15</v>
      </c>
      <c r="AG69" s="6"/>
      <c r="AH69" s="7" t="n">
        <f aca="false">(G69+G68)/2</f>
        <v>-1</v>
      </c>
      <c r="AI69" s="7"/>
      <c r="AJ69" s="8" t="n">
        <f aca="false">(+A69-A68)*24</f>
        <v>25.0000000001164</v>
      </c>
      <c r="AK69" s="8" t="n">
        <f aca="false">+AB69-AB68</f>
        <v>25</v>
      </c>
      <c r="AL69" s="8" t="n">
        <f aca="false">+AK69/AJ69*100</f>
        <v>99.9999999995343</v>
      </c>
      <c r="AM69" s="9"/>
      <c r="AN69" s="8" t="n">
        <f aca="false">+AK69/AJ69*24</f>
        <v>23.9999999998882</v>
      </c>
      <c r="AO69" s="8" t="n">
        <f aca="false">+AC69-AC68</f>
        <v>2</v>
      </c>
      <c r="AP69" s="8" t="n">
        <f aca="false">+AO69/AJ69*24</f>
        <v>1.91999999999106</v>
      </c>
      <c r="AQ69" s="8" t="n">
        <f aca="false">+AA69-AA68</f>
        <v>5</v>
      </c>
      <c r="AR69" s="6" t="n">
        <f aca="false">+AQ69/AJ69</f>
        <v>0.199999999999069</v>
      </c>
      <c r="AS69" s="6" t="n">
        <f aca="false">+AR69*24</f>
        <v>4.79999999997765</v>
      </c>
      <c r="AT69" s="8" t="n">
        <f aca="false">+AJ69/AQ69*60</f>
        <v>300.000000001397</v>
      </c>
      <c r="AU69" s="8" t="n">
        <f aca="false">+AK69/AQ69*60</f>
        <v>300</v>
      </c>
      <c r="AV69" s="48" t="s">
        <v>73</v>
      </c>
      <c r="AMJ69" s="0"/>
    </row>
    <row collapsed="false" customFormat="true" customHeight="false" hidden="false" ht="12.65" outlineLevel="0" r="70" s="48">
      <c r="A70" s="1" t="n">
        <v>39822.7083333333</v>
      </c>
      <c r="B70" s="2" t="n">
        <v>10794.06</v>
      </c>
      <c r="C70" s="0"/>
      <c r="D70" s="3"/>
      <c r="E70" s="3"/>
      <c r="F70" s="3"/>
      <c r="G70" s="4" t="n">
        <v>0</v>
      </c>
      <c r="H70" s="4" t="n">
        <v>18.8</v>
      </c>
      <c r="I70" s="4"/>
      <c r="J70" s="4"/>
      <c r="K70" s="4"/>
      <c r="L70" s="4"/>
      <c r="M70" s="4"/>
      <c r="N70" s="4"/>
      <c r="O70" s="2"/>
      <c r="P70" s="5" t="n">
        <v>11</v>
      </c>
      <c r="Q70" s="5" t="n">
        <v>-2</v>
      </c>
      <c r="R70" s="5"/>
      <c r="S70" s="5" t="s">
        <v>51</v>
      </c>
      <c r="T70" s="5"/>
      <c r="U70" s="5" t="n">
        <v>42</v>
      </c>
      <c r="V70" s="5" t="n">
        <v>42</v>
      </c>
      <c r="W70" s="5" t="n">
        <v>34</v>
      </c>
      <c r="X70" s="5" t="n">
        <v>3</v>
      </c>
      <c r="Y70" s="5" t="n">
        <v>-2</v>
      </c>
      <c r="Z70" s="5" t="n">
        <v>50</v>
      </c>
      <c r="AA70" s="5" t="n">
        <v>464</v>
      </c>
      <c r="AB70" s="5" t="n">
        <v>369</v>
      </c>
      <c r="AC70" s="5" t="n">
        <v>92</v>
      </c>
      <c r="AD70" s="6" t="n">
        <f aca="false">+(B70-B69)/(A70-A69)</f>
        <v>58.6599999999999</v>
      </c>
      <c r="AE70" s="6" t="n">
        <f aca="false">+AD70-AF70</f>
        <v>43.6599999999999</v>
      </c>
      <c r="AF70" s="25" t="n">
        <v>15</v>
      </c>
      <c r="AG70" s="6"/>
      <c r="AH70" s="7" t="n">
        <f aca="false">(G70+G69)/2</f>
        <v>0.5</v>
      </c>
      <c r="AI70" s="7"/>
      <c r="AJ70" s="8" t="n">
        <f aca="false">(+A70-A69)*24</f>
        <v>24</v>
      </c>
      <c r="AK70" s="8" t="n">
        <f aca="false">+AB70-AB69</f>
        <v>15</v>
      </c>
      <c r="AL70" s="8" t="n">
        <f aca="false">+AK70/AJ70*100</f>
        <v>62.5</v>
      </c>
      <c r="AM70" s="9"/>
      <c r="AN70" s="8" t="n">
        <f aca="false">+AK70/AJ70*24</f>
        <v>15</v>
      </c>
      <c r="AO70" s="8" t="n">
        <f aca="false">+AC70-AC69</f>
        <v>0</v>
      </c>
      <c r="AP70" s="8" t="n">
        <f aca="false">+AO70/AJ70*24</f>
        <v>0</v>
      </c>
      <c r="AQ70" s="8" t="n">
        <f aca="false">+AA70-AA69</f>
        <v>30</v>
      </c>
      <c r="AR70" s="6" t="n">
        <f aca="false">+AQ70/AJ70</f>
        <v>1.25</v>
      </c>
      <c r="AS70" s="6" t="n">
        <f aca="false">+AR70*24</f>
        <v>30</v>
      </c>
      <c r="AT70" s="8" t="n">
        <f aca="false">+AJ70/AQ70*60</f>
        <v>48</v>
      </c>
      <c r="AU70" s="8" t="n">
        <f aca="false">+AK70/AQ70*60</f>
        <v>30</v>
      </c>
      <c r="AV70" s="48" t="s">
        <v>74</v>
      </c>
      <c r="AMJ70" s="0"/>
    </row>
    <row collapsed="false" customFormat="true" customHeight="false" hidden="false" ht="12.65" outlineLevel="0" r="71" s="48">
      <c r="A71" s="1" t="n">
        <v>39823.625</v>
      </c>
      <c r="B71" s="2" t="n">
        <v>10849.58</v>
      </c>
      <c r="C71" s="0"/>
      <c r="D71" s="3"/>
      <c r="E71" s="3"/>
      <c r="F71" s="3"/>
      <c r="G71" s="4" t="n">
        <v>1</v>
      </c>
      <c r="H71" s="4" t="n">
        <v>18.1</v>
      </c>
      <c r="I71" s="4"/>
      <c r="J71" s="4"/>
      <c r="K71" s="4" t="n">
        <v>17.8</v>
      </c>
      <c r="L71" s="4"/>
      <c r="M71" s="4"/>
      <c r="N71" s="4"/>
      <c r="O71" s="2"/>
      <c r="P71" s="5" t="n">
        <v>11</v>
      </c>
      <c r="Q71" s="5" t="n">
        <v>-2</v>
      </c>
      <c r="R71" s="5"/>
      <c r="S71" s="5" t="s">
        <v>48</v>
      </c>
      <c r="T71" s="5"/>
      <c r="U71" s="5" t="n">
        <v>38</v>
      </c>
      <c r="V71" s="5" t="n">
        <v>41</v>
      </c>
      <c r="W71" s="5" t="n">
        <v>39</v>
      </c>
      <c r="X71" s="5" t="n">
        <v>2</v>
      </c>
      <c r="Y71" s="5" t="n">
        <v>4</v>
      </c>
      <c r="Z71" s="5" t="n">
        <v>49</v>
      </c>
      <c r="AA71" s="5" t="n">
        <v>491</v>
      </c>
      <c r="AB71" s="5" t="n">
        <v>384</v>
      </c>
      <c r="AC71" s="5" t="n">
        <v>92</v>
      </c>
      <c r="AD71" s="6" t="n">
        <f aca="false">+(B71-B70)/(A71-A70)</f>
        <v>60.5672727274335</v>
      </c>
      <c r="AE71" s="6" t="n">
        <f aca="false">+AD71-AF71</f>
        <v>45.5672727274335</v>
      </c>
      <c r="AF71" s="25" t="n">
        <v>15</v>
      </c>
      <c r="AG71" s="6"/>
      <c r="AH71" s="7" t="n">
        <f aca="false">(G71+G70)/2</f>
        <v>0.5</v>
      </c>
      <c r="AI71" s="7"/>
      <c r="AJ71" s="8" t="n">
        <f aca="false">(+A71-A70)*24</f>
        <v>21.9999999999418</v>
      </c>
      <c r="AK71" s="8" t="n">
        <f aca="false">+AB71-AB70</f>
        <v>15</v>
      </c>
      <c r="AL71" s="8" t="n">
        <f aca="false">+AK71/AJ71*100</f>
        <v>68.1818181819986</v>
      </c>
      <c r="AM71" s="9"/>
      <c r="AN71" s="8" t="n">
        <f aca="false">+AK71/AJ71*24</f>
        <v>16.3636363636797</v>
      </c>
      <c r="AO71" s="8" t="n">
        <f aca="false">+AC71-AC70</f>
        <v>0</v>
      </c>
      <c r="AP71" s="8" t="n">
        <f aca="false">+AO71/AJ71*24</f>
        <v>0</v>
      </c>
      <c r="AQ71" s="8" t="n">
        <f aca="false">+AA71-AA70</f>
        <v>27</v>
      </c>
      <c r="AR71" s="6" t="n">
        <f aca="false">+AQ71/AJ71</f>
        <v>1.22727272727597</v>
      </c>
      <c r="AS71" s="6" t="n">
        <f aca="false">+AR71*24</f>
        <v>29.4545454546234</v>
      </c>
      <c r="AT71" s="8" t="n">
        <f aca="false">+AJ71/AQ71*60</f>
        <v>48.8888888887595</v>
      </c>
      <c r="AU71" s="8" t="n">
        <f aca="false">+AK71/AQ71*60</f>
        <v>33.3333333333333</v>
      </c>
      <c r="AMJ71" s="0"/>
    </row>
    <row collapsed="false" customFormat="true" customHeight="false" hidden="false" ht="12.65" outlineLevel="0" r="72" s="48">
      <c r="A72" s="1" t="n">
        <v>39831.7236111111</v>
      </c>
      <c r="B72" s="2" t="n">
        <v>11314.84</v>
      </c>
      <c r="C72" s="0"/>
      <c r="D72" s="3"/>
      <c r="E72" s="3"/>
      <c r="F72" s="3"/>
      <c r="G72" s="4" t="n">
        <v>-1</v>
      </c>
      <c r="H72" s="4" t="n">
        <v>14.1</v>
      </c>
      <c r="I72" s="4"/>
      <c r="J72" s="4"/>
      <c r="K72" s="4" t="n">
        <v>17</v>
      </c>
      <c r="L72" s="4"/>
      <c r="M72" s="4"/>
      <c r="N72" s="4"/>
      <c r="O72" s="2"/>
      <c r="P72" s="5" t="n">
        <v>11</v>
      </c>
      <c r="Q72" s="5" t="n">
        <v>-2</v>
      </c>
      <c r="R72" s="5"/>
      <c r="S72" s="5" t="s">
        <v>51</v>
      </c>
      <c r="T72" s="5"/>
      <c r="U72" s="5" t="n">
        <v>45</v>
      </c>
      <c r="V72" s="5" t="n">
        <v>43</v>
      </c>
      <c r="W72" s="5" t="n">
        <v>38</v>
      </c>
      <c r="X72" s="5" t="n">
        <v>2</v>
      </c>
      <c r="Y72" s="5" t="n">
        <v>-3</v>
      </c>
      <c r="Z72" s="5" t="n">
        <v>47</v>
      </c>
      <c r="AA72" s="5" t="n">
        <v>703</v>
      </c>
      <c r="AB72" s="5" t="n">
        <v>523</v>
      </c>
      <c r="AC72" s="5" t="n">
        <v>92</v>
      </c>
      <c r="AD72" s="6" t="n">
        <f aca="false">+(B72-B71)/(A72-A71)</f>
        <v>57.4493568856022</v>
      </c>
      <c r="AE72" s="6" t="n">
        <f aca="false">+AD72-AF72</f>
        <v>42.4493568856022</v>
      </c>
      <c r="AF72" s="25" t="n">
        <v>15</v>
      </c>
      <c r="AG72" s="6"/>
      <c r="AH72" s="7" t="n">
        <f aca="false">(G72+G71)/2</f>
        <v>0</v>
      </c>
      <c r="AI72" s="7"/>
      <c r="AJ72" s="8" t="n">
        <f aca="false">(+A72-A71)*24</f>
        <v>194.366666666698</v>
      </c>
      <c r="AK72" s="8" t="n">
        <f aca="false">+AB72-AB71</f>
        <v>139</v>
      </c>
      <c r="AL72" s="8" t="n">
        <f aca="false">+AK72/AJ72*100</f>
        <v>71.5143200137084</v>
      </c>
      <c r="AM72" s="9"/>
      <c r="AN72" s="8" t="n">
        <f aca="false">+AK72/AJ72*24</f>
        <v>17.16343680329</v>
      </c>
      <c r="AO72" s="8" t="n">
        <f aca="false">+AC72-AC71</f>
        <v>0</v>
      </c>
      <c r="AP72" s="8" t="n">
        <f aca="false">+AO72/AJ72*24</f>
        <v>0</v>
      </c>
      <c r="AQ72" s="8" t="n">
        <f aca="false">+AA72-AA71</f>
        <v>212</v>
      </c>
      <c r="AR72" s="6" t="n">
        <f aca="false">+AQ72/AJ72</f>
        <v>1.09072200308677</v>
      </c>
      <c r="AS72" s="6" t="n">
        <f aca="false">+AR72*24</f>
        <v>26.1773280740826</v>
      </c>
      <c r="AT72" s="8" t="n">
        <f aca="false">+AJ72/AQ72*60</f>
        <v>55.0094339622729</v>
      </c>
      <c r="AU72" s="8" t="n">
        <f aca="false">+AK72/AQ72*60</f>
        <v>39.3396226415094</v>
      </c>
      <c r="AV72" s="48" t="s">
        <v>75</v>
      </c>
      <c r="AMJ72" s="0"/>
    </row>
    <row collapsed="false" customFormat="true" customHeight="false" hidden="false" ht="12.65" outlineLevel="0" r="73" s="48">
      <c r="A73" s="1" t="n">
        <v>39832.8645833333</v>
      </c>
      <c r="B73" s="2" t="n">
        <v>11415.35</v>
      </c>
      <c r="C73" s="0"/>
      <c r="D73" s="3"/>
      <c r="E73" s="3"/>
      <c r="F73" s="3"/>
      <c r="G73" s="4" t="n">
        <v>0</v>
      </c>
      <c r="H73" s="4" t="n">
        <v>19.1</v>
      </c>
      <c r="I73" s="4"/>
      <c r="J73" s="4"/>
      <c r="K73" s="4" t="n">
        <v>20.5</v>
      </c>
      <c r="L73" s="4"/>
      <c r="M73" s="4"/>
      <c r="N73" s="4"/>
      <c r="O73" s="2"/>
      <c r="P73" s="5" t="n">
        <v>11</v>
      </c>
      <c r="Q73" s="5" t="n">
        <v>0</v>
      </c>
      <c r="R73" s="5"/>
      <c r="S73" s="5" t="s">
        <v>51</v>
      </c>
      <c r="T73" s="5"/>
      <c r="U73" s="5" t="n">
        <v>49</v>
      </c>
      <c r="V73" s="5" t="n">
        <v>46</v>
      </c>
      <c r="W73" s="5" t="n">
        <v>42</v>
      </c>
      <c r="X73" s="5" t="n">
        <v>2</v>
      </c>
      <c r="Y73" s="5" t="n">
        <v>-3</v>
      </c>
      <c r="Z73" s="5" t="n">
        <v>49</v>
      </c>
      <c r="AA73" s="5" t="n">
        <v>720</v>
      </c>
      <c r="AB73" s="5" t="n">
        <v>546</v>
      </c>
      <c r="AC73" s="5" t="n">
        <v>93</v>
      </c>
      <c r="AD73" s="6" t="n">
        <f aca="false">+(B73-B72)/(A73-A72)</f>
        <v>88.0915398660114</v>
      </c>
      <c r="AE73" s="6" t="n">
        <f aca="false">+AD73-AF73</f>
        <v>73.0915398660114</v>
      </c>
      <c r="AF73" s="25" t="n">
        <v>15</v>
      </c>
      <c r="AG73" s="6"/>
      <c r="AH73" s="7" t="n">
        <f aca="false">(G73+G72)/2</f>
        <v>-0.5</v>
      </c>
      <c r="AI73" s="7"/>
      <c r="AJ73" s="8" t="n">
        <f aca="false">(+A73-A72)*24</f>
        <v>27.3833333333605</v>
      </c>
      <c r="AK73" s="8" t="n">
        <f aca="false">+AB73-AB72</f>
        <v>23</v>
      </c>
      <c r="AL73" s="8" t="n">
        <f aca="false">+AK73/AJ73*100</f>
        <v>83.9926962871961</v>
      </c>
      <c r="AM73" s="9"/>
      <c r="AN73" s="8" t="n">
        <f aca="false">+AK73/AJ73*24</f>
        <v>20.158247108927</v>
      </c>
      <c r="AO73" s="8" t="n">
        <f aca="false">+AC73-AC72</f>
        <v>1</v>
      </c>
      <c r="AP73" s="8" t="n">
        <f aca="false">+AO73/AJ73*24</f>
        <v>0.876445526475089</v>
      </c>
      <c r="AQ73" s="8" t="n">
        <f aca="false">+AA73-AA72</f>
        <v>17</v>
      </c>
      <c r="AR73" s="6" t="n">
        <f aca="false">+AQ73/AJ73</f>
        <v>0.620815581253188</v>
      </c>
      <c r="AS73" s="6" t="n">
        <f aca="false">+AR73*24</f>
        <v>14.8995739500765</v>
      </c>
      <c r="AT73" s="8" t="n">
        <f aca="false">+AJ73/AQ73*60</f>
        <v>96.6470588236253</v>
      </c>
      <c r="AU73" s="8" t="n">
        <f aca="false">+AK73/AQ73*60</f>
        <v>81.1764705882353</v>
      </c>
      <c r="AV73" s="48" t="s">
        <v>76</v>
      </c>
      <c r="AW73" s="48" t="s">
        <v>77</v>
      </c>
      <c r="AMJ73" s="0"/>
    </row>
    <row collapsed="false" customFormat="true" customHeight="false" hidden="false" ht="12.65" outlineLevel="0" r="74" s="48">
      <c r="A74" s="1" t="n">
        <v>39833.9166666667</v>
      </c>
      <c r="B74" s="2" t="n">
        <v>11499.84</v>
      </c>
      <c r="C74" s="0"/>
      <c r="D74" s="3"/>
      <c r="E74" s="3"/>
      <c r="F74" s="3"/>
      <c r="G74" s="4" t="n">
        <v>2</v>
      </c>
      <c r="H74" s="4" t="n">
        <v>18.9</v>
      </c>
      <c r="I74" s="4"/>
      <c r="J74" s="4"/>
      <c r="K74" s="4" t="n">
        <v>19.5</v>
      </c>
      <c r="L74" s="4"/>
      <c r="M74" s="4"/>
      <c r="N74" s="4"/>
      <c r="O74" s="2"/>
      <c r="P74" s="5" t="n">
        <v>11</v>
      </c>
      <c r="Q74" s="5" t="n">
        <v>0</v>
      </c>
      <c r="R74" s="5"/>
      <c r="S74" s="5" t="s">
        <v>51</v>
      </c>
      <c r="T74" s="5"/>
      <c r="U74" s="5" t="n">
        <v>44</v>
      </c>
      <c r="V74" s="5" t="n">
        <v>45</v>
      </c>
      <c r="W74" s="5" t="n">
        <v>37</v>
      </c>
      <c r="X74" s="5" t="n">
        <v>3</v>
      </c>
      <c r="Y74" s="5" t="n">
        <v>-2</v>
      </c>
      <c r="Z74" s="5" t="n">
        <v>47</v>
      </c>
      <c r="AA74" s="5" t="n">
        <v>744</v>
      </c>
      <c r="AB74" s="5" t="n">
        <v>566</v>
      </c>
      <c r="AC74" s="5" t="n">
        <v>93</v>
      </c>
      <c r="AD74" s="6" t="n">
        <f aca="false">+(B74-B73)/(A74-A73)</f>
        <v>80.3073267330433</v>
      </c>
      <c r="AE74" s="6" t="n">
        <f aca="false">+AD74-AF74</f>
        <v>65.3073267330433</v>
      </c>
      <c r="AF74" s="25" t="n">
        <v>15</v>
      </c>
      <c r="AG74" s="6"/>
      <c r="AH74" s="7" t="n">
        <f aca="false">(G74+G73)/2</f>
        <v>1</v>
      </c>
      <c r="AI74" s="7"/>
      <c r="AJ74" s="8" t="n">
        <f aca="false">(+A74-A73)*24</f>
        <v>25.2499999998836</v>
      </c>
      <c r="AK74" s="8" t="n">
        <f aca="false">+AB74-AB73</f>
        <v>20</v>
      </c>
      <c r="AL74" s="8" t="n">
        <f aca="false">+AK74/AJ74*100</f>
        <v>79.2079207924444</v>
      </c>
      <c r="AM74" s="9"/>
      <c r="AN74" s="8" t="n">
        <f aca="false">+AK74/AJ74*24</f>
        <v>19.0099009901867</v>
      </c>
      <c r="AO74" s="8" t="n">
        <f aca="false">+AC74-AC73</f>
        <v>0</v>
      </c>
      <c r="AP74" s="8" t="n">
        <f aca="false">+AO74/AJ74*24</f>
        <v>0</v>
      </c>
      <c r="AQ74" s="8" t="n">
        <f aca="false">+AA74-AA73</f>
        <v>24</v>
      </c>
      <c r="AR74" s="6" t="n">
        <f aca="false">+AQ74/AJ74</f>
        <v>0.950495049509333</v>
      </c>
      <c r="AS74" s="6" t="n">
        <f aca="false">+AR74*24</f>
        <v>22.811881188224</v>
      </c>
      <c r="AT74" s="8" t="n">
        <f aca="false">+AJ74/AQ74*60</f>
        <v>63.124999999709</v>
      </c>
      <c r="AU74" s="8" t="n">
        <f aca="false">+AK74/AQ74*60</f>
        <v>50</v>
      </c>
      <c r="AV74" s="48" t="s">
        <v>78</v>
      </c>
      <c r="AMJ74" s="0"/>
    </row>
    <row collapsed="false" customFormat="true" customHeight="false" hidden="false" ht="12.65" outlineLevel="0" r="75" s="48">
      <c r="A75" s="1" t="n">
        <v>39834.8472222222</v>
      </c>
      <c r="B75" s="2" t="n">
        <v>11569</v>
      </c>
      <c r="C75" s="0"/>
      <c r="D75" s="3"/>
      <c r="E75" s="3"/>
      <c r="F75" s="3"/>
      <c r="G75" s="4" t="n">
        <v>2</v>
      </c>
      <c r="H75" s="4" t="n">
        <v>19</v>
      </c>
      <c r="I75" s="4"/>
      <c r="J75" s="4"/>
      <c r="K75" s="4" t="n">
        <v>21.4</v>
      </c>
      <c r="L75" s="4"/>
      <c r="M75" s="4"/>
      <c r="N75" s="4"/>
      <c r="O75" s="2"/>
      <c r="P75" s="5" t="n">
        <v>11</v>
      </c>
      <c r="Q75" s="5" t="n">
        <v>0</v>
      </c>
      <c r="R75" s="5"/>
      <c r="S75" s="5" t="s">
        <v>48</v>
      </c>
      <c r="T75" s="5"/>
      <c r="U75" s="5" t="n">
        <v>40</v>
      </c>
      <c r="V75" s="5" t="n">
        <v>45</v>
      </c>
      <c r="W75" s="5" t="n">
        <v>39</v>
      </c>
      <c r="X75" s="5" t="n">
        <v>2</v>
      </c>
      <c r="Y75" s="5" t="n">
        <v>5</v>
      </c>
      <c r="Z75" s="5" t="n">
        <v>48</v>
      </c>
      <c r="AA75" s="5" t="n">
        <v>765</v>
      </c>
      <c r="AB75" s="5" t="n">
        <v>583</v>
      </c>
      <c r="AC75" s="5" t="n">
        <v>93</v>
      </c>
      <c r="AD75" s="6" t="n">
        <f aca="false">+(B75-B74)/(A75-A74)</f>
        <v>74.3211940299152</v>
      </c>
      <c r="AE75" s="6" t="n">
        <f aca="false">+AD75-AF75</f>
        <v>59.3211940299152</v>
      </c>
      <c r="AF75" s="25" t="n">
        <v>15</v>
      </c>
      <c r="AG75" s="6"/>
      <c r="AH75" s="7" t="n">
        <f aca="false">(G75+G74)/2</f>
        <v>2</v>
      </c>
      <c r="AI75" s="7"/>
      <c r="AJ75" s="8" t="n">
        <f aca="false">(+A75-A74)*24</f>
        <v>22.3333333333139</v>
      </c>
      <c r="AK75" s="8" t="n">
        <f aca="false">+AB75-AB74</f>
        <v>17</v>
      </c>
      <c r="AL75" s="8" t="n">
        <f aca="false">+AK75/AJ75*100</f>
        <v>76.1194029851408</v>
      </c>
      <c r="AM75" s="9"/>
      <c r="AN75" s="8" t="n">
        <f aca="false">+AK75/AJ75*24</f>
        <v>18.2686567164338</v>
      </c>
      <c r="AO75" s="8" t="n">
        <f aca="false">+AC75-AC74</f>
        <v>0</v>
      </c>
      <c r="AP75" s="8" t="n">
        <f aca="false">+AO75/AJ75*24</f>
        <v>0</v>
      </c>
      <c r="AQ75" s="8" t="n">
        <f aca="false">+AA75-AA74</f>
        <v>21</v>
      </c>
      <c r="AR75" s="6" t="n">
        <f aca="false">+AQ75/AJ75</f>
        <v>0.940298507463504</v>
      </c>
      <c r="AS75" s="6" t="n">
        <f aca="false">+AR75*24</f>
        <v>22.5671641791241</v>
      </c>
      <c r="AT75" s="8" t="n">
        <f aca="false">+AJ75/AQ75*60</f>
        <v>63.8095238094684</v>
      </c>
      <c r="AU75" s="8" t="n">
        <f aca="false">+AK75/AQ75*60</f>
        <v>48.5714285714286</v>
      </c>
      <c r="AMJ75" s="0"/>
    </row>
    <row collapsed="false" customFormat="true" customHeight="false" hidden="false" ht="12.65" outlineLevel="0" r="76" s="48">
      <c r="A76" s="1" t="n">
        <v>39835.75</v>
      </c>
      <c r="B76" s="2" t="n">
        <v>11638.25</v>
      </c>
      <c r="C76" s="0"/>
      <c r="D76" s="3"/>
      <c r="E76" s="3"/>
      <c r="F76" s="3"/>
      <c r="G76" s="4" t="n">
        <v>-1</v>
      </c>
      <c r="H76" s="4" t="n">
        <v>18.8</v>
      </c>
      <c r="I76" s="4"/>
      <c r="J76" s="4"/>
      <c r="K76" s="4" t="n">
        <v>20.5</v>
      </c>
      <c r="L76" s="4"/>
      <c r="M76" s="4"/>
      <c r="N76" s="4"/>
      <c r="O76" s="2"/>
      <c r="P76" s="5" t="n">
        <v>11</v>
      </c>
      <c r="Q76" s="5" t="n">
        <v>0</v>
      </c>
      <c r="R76" s="5"/>
      <c r="S76" s="5" t="s">
        <v>51</v>
      </c>
      <c r="T76" s="5"/>
      <c r="U76" s="5" t="n">
        <v>57</v>
      </c>
      <c r="V76" s="5" t="s">
        <v>79</v>
      </c>
      <c r="W76" s="5" t="n">
        <v>39</v>
      </c>
      <c r="X76" s="5" t="n">
        <v>2</v>
      </c>
      <c r="Y76" s="5" t="n">
        <v>-1</v>
      </c>
      <c r="Z76" s="5" t="n">
        <v>54</v>
      </c>
      <c r="AA76" s="5" t="n">
        <v>788</v>
      </c>
      <c r="AB76" s="5" t="n">
        <v>600</v>
      </c>
      <c r="AC76" s="5" t="n">
        <v>93</v>
      </c>
      <c r="AD76" s="6" t="n">
        <f aca="false">+(B76-B75)/(A76-A75)</f>
        <v>76.7076923074175</v>
      </c>
      <c r="AE76" s="6" t="n">
        <f aca="false">+AD76-AF76</f>
        <v>61.7076923074175</v>
      </c>
      <c r="AF76" s="25" t="n">
        <v>15</v>
      </c>
      <c r="AG76" s="6"/>
      <c r="AH76" s="7" t="n">
        <f aca="false">(G76+G75)/2</f>
        <v>0.5</v>
      </c>
      <c r="AI76" s="7"/>
      <c r="AJ76" s="8" t="n">
        <f aca="false">(+A76-A75)*24</f>
        <v>21.6666666667443</v>
      </c>
      <c r="AK76" s="8" t="n">
        <f aca="false">+AB76-AB75</f>
        <v>17</v>
      </c>
      <c r="AL76" s="8" t="n">
        <f aca="false">+AK76/AJ76*100</f>
        <v>78.4615384612574</v>
      </c>
      <c r="AM76" s="9"/>
      <c r="AN76" s="8" t="n">
        <f aca="false">+AK76/AJ76*24</f>
        <v>18.8307692307018</v>
      </c>
      <c r="AO76" s="8" t="n">
        <f aca="false">+AC76-AC75</f>
        <v>0</v>
      </c>
      <c r="AP76" s="8" t="n">
        <f aca="false">+AO76/AJ76*24</f>
        <v>0</v>
      </c>
      <c r="AQ76" s="8" t="n">
        <f aca="false">+AA76-AA75</f>
        <v>23</v>
      </c>
      <c r="AR76" s="6" t="n">
        <f aca="false">+AQ76/AJ76</f>
        <v>1.06153846153466</v>
      </c>
      <c r="AS76" s="6" t="n">
        <f aca="false">+AR76*24</f>
        <v>25.4769230768318</v>
      </c>
      <c r="AT76" s="8" t="n">
        <f aca="false">+AJ76/AQ76*60</f>
        <v>56.5217391306372</v>
      </c>
      <c r="AU76" s="8" t="n">
        <f aca="false">+AK76/AQ76*60</f>
        <v>44.3478260869565</v>
      </c>
      <c r="AMJ76" s="0"/>
    </row>
    <row collapsed="false" customFormat="true" customHeight="false" hidden="false" ht="12.65" outlineLevel="0" r="77" s="48">
      <c r="A77" s="1" t="n">
        <v>39836.8125</v>
      </c>
      <c r="B77" s="2" t="n">
        <v>11721.16</v>
      </c>
      <c r="C77" s="0"/>
      <c r="D77" s="3"/>
      <c r="E77" s="3"/>
      <c r="F77" s="3"/>
      <c r="G77" s="4" t="n">
        <v>0</v>
      </c>
      <c r="H77" s="4" t="n">
        <v>18.5</v>
      </c>
      <c r="I77" s="4"/>
      <c r="J77" s="4"/>
      <c r="K77" s="4" t="n">
        <v>21.5</v>
      </c>
      <c r="L77" s="4"/>
      <c r="M77" s="4"/>
      <c r="N77" s="4"/>
      <c r="O77" s="2"/>
      <c r="P77" s="5" t="n">
        <v>11</v>
      </c>
      <c r="Q77" s="5" t="n">
        <v>0</v>
      </c>
      <c r="R77" s="5"/>
      <c r="S77" s="5" t="s">
        <v>51</v>
      </c>
      <c r="T77" s="5"/>
      <c r="U77" s="5" t="n">
        <v>42</v>
      </c>
      <c r="V77" s="5" t="n">
        <v>47</v>
      </c>
      <c r="W77" s="5" t="n">
        <v>38</v>
      </c>
      <c r="X77" s="5" t="n">
        <v>2</v>
      </c>
      <c r="Y77" s="5" t="n">
        <v>1</v>
      </c>
      <c r="Z77" s="5" t="n">
        <v>51</v>
      </c>
      <c r="AA77" s="5" t="n">
        <v>810</v>
      </c>
      <c r="AB77" s="5" t="n">
        <v>621</v>
      </c>
      <c r="AC77" s="5" t="n">
        <v>93</v>
      </c>
      <c r="AD77" s="6" t="n">
        <f aca="false">+(B77-B76)/(A77-A76)</f>
        <v>78.0329411764704</v>
      </c>
      <c r="AE77" s="6" t="n">
        <f aca="false">+AD77-AF77</f>
        <v>63.0329411764704</v>
      </c>
      <c r="AF77" s="25" t="n">
        <v>15</v>
      </c>
      <c r="AG77" s="6"/>
      <c r="AH77" s="7" t="n">
        <f aca="false">(G77+G76)/2</f>
        <v>-0.5</v>
      </c>
      <c r="AI77" s="7"/>
      <c r="AJ77" s="8" t="n">
        <f aca="false">(+A77-A76)*24</f>
        <v>25.5</v>
      </c>
      <c r="AK77" s="8" t="n">
        <f aca="false">+AB77-AB76</f>
        <v>21</v>
      </c>
      <c r="AL77" s="8" t="n">
        <f aca="false">+AK77/AJ77*100</f>
        <v>82.3529411764706</v>
      </c>
      <c r="AM77" s="9"/>
      <c r="AN77" s="8" t="n">
        <f aca="false">+AK77/AJ77*24</f>
        <v>19.7647058823529</v>
      </c>
      <c r="AO77" s="8" t="n">
        <f aca="false">+AC77-AC76</f>
        <v>0</v>
      </c>
      <c r="AP77" s="8" t="n">
        <f aca="false">+AO77/AJ77*24</f>
        <v>0</v>
      </c>
      <c r="AQ77" s="8" t="n">
        <f aca="false">+AA77-AA76</f>
        <v>22</v>
      </c>
      <c r="AR77" s="6" t="n">
        <f aca="false">+AQ77/AJ77</f>
        <v>0.862745098039216</v>
      </c>
      <c r="AS77" s="6" t="n">
        <f aca="false">+AR77*24</f>
        <v>20.7058823529412</v>
      </c>
      <c r="AT77" s="8" t="n">
        <f aca="false">+AJ77/AQ77*60</f>
        <v>69.5454545454546</v>
      </c>
      <c r="AU77" s="8" t="n">
        <f aca="false">+AK77/AQ77*60</f>
        <v>57.2727272727273</v>
      </c>
      <c r="AMJ77" s="0"/>
    </row>
    <row collapsed="false" customFormat="true" customHeight="false" hidden="false" ht="12.65" outlineLevel="0" r="78" s="48">
      <c r="A78" s="1" t="n">
        <v>39838.6979166667</v>
      </c>
      <c r="B78" s="2" t="n">
        <v>11849.72</v>
      </c>
      <c r="C78" s="0"/>
      <c r="D78" s="3"/>
      <c r="E78" s="3"/>
      <c r="F78" s="3"/>
      <c r="G78" s="4" t="n">
        <v>0</v>
      </c>
      <c r="H78" s="4" t="n">
        <v>19.3</v>
      </c>
      <c r="I78" s="4"/>
      <c r="J78" s="4"/>
      <c r="K78" s="4" t="n">
        <v>20.7</v>
      </c>
      <c r="L78" s="4"/>
      <c r="M78" s="4"/>
      <c r="N78" s="4"/>
      <c r="O78" s="2"/>
      <c r="P78" s="5" t="n">
        <v>11</v>
      </c>
      <c r="Q78" s="5" t="n">
        <v>0</v>
      </c>
      <c r="R78" s="5"/>
      <c r="S78" s="5" t="s">
        <v>48</v>
      </c>
      <c r="T78" s="5"/>
      <c r="U78" s="5" t="n">
        <v>48</v>
      </c>
      <c r="V78" s="5" t="n">
        <v>46</v>
      </c>
      <c r="W78" s="5" t="n">
        <v>41</v>
      </c>
      <c r="X78" s="5" t="n">
        <v>2</v>
      </c>
      <c r="Y78" s="5" t="n">
        <v>-1</v>
      </c>
      <c r="Z78" s="5" t="n">
        <v>53</v>
      </c>
      <c r="AA78" s="5" t="n">
        <v>856</v>
      </c>
      <c r="AB78" s="5" t="n">
        <v>655</v>
      </c>
      <c r="AC78" s="5" t="n">
        <v>93</v>
      </c>
      <c r="AD78" s="6" t="n">
        <f aca="false">+(B78-B77)/(A78-A77)</f>
        <v>68.186519337104</v>
      </c>
      <c r="AE78" s="6" t="n">
        <f aca="false">+AD78-AF78</f>
        <v>53.186519337104</v>
      </c>
      <c r="AF78" s="25" t="n">
        <v>15</v>
      </c>
      <c r="AG78" s="6"/>
      <c r="AH78" s="7" t="n">
        <f aca="false">(G78+G77)/2</f>
        <v>0</v>
      </c>
      <c r="AI78" s="7"/>
      <c r="AJ78" s="8" t="n">
        <f aca="false">(+A78-A77)*24</f>
        <v>45.2499999999418</v>
      </c>
      <c r="AK78" s="8" t="n">
        <f aca="false">+AB78-AB77</f>
        <v>34</v>
      </c>
      <c r="AL78" s="8" t="n">
        <f aca="false">+AK78/AJ78*100</f>
        <v>75.138121547058</v>
      </c>
      <c r="AM78" s="9"/>
      <c r="AN78" s="8" t="n">
        <f aca="false">+AK78/AJ78*24</f>
        <v>18.0331491712939</v>
      </c>
      <c r="AO78" s="8" t="n">
        <f aca="false">+AC78-AC77</f>
        <v>0</v>
      </c>
      <c r="AP78" s="8" t="n">
        <f aca="false">+AO78/AJ78*24</f>
        <v>0</v>
      </c>
      <c r="AQ78" s="8" t="n">
        <f aca="false">+AA78-AA77</f>
        <v>46</v>
      </c>
      <c r="AR78" s="6" t="n">
        <f aca="false">+AQ78/AJ78</f>
        <v>1.01657458563667</v>
      </c>
      <c r="AS78" s="6" t="n">
        <f aca="false">+AR78*24</f>
        <v>24.39779005528</v>
      </c>
      <c r="AT78" s="8" t="n">
        <f aca="false">+AJ78/AQ78*60</f>
        <v>59.0217391303589</v>
      </c>
      <c r="AU78" s="8" t="n">
        <f aca="false">+AK78/AQ78*60</f>
        <v>44.3478260869565</v>
      </c>
      <c r="AV78" s="48" t="s">
        <v>80</v>
      </c>
      <c r="AMJ78" s="0"/>
    </row>
    <row collapsed="false" customFormat="true" customHeight="false" hidden="false" ht="12.65" outlineLevel="0" r="79" s="48">
      <c r="A79" s="1" t="n">
        <v>39839.7083333333</v>
      </c>
      <c r="B79" s="2" t="n">
        <v>11916.37</v>
      </c>
      <c r="C79" s="0"/>
      <c r="D79" s="3"/>
      <c r="E79" s="3"/>
      <c r="F79" s="3"/>
      <c r="G79" s="4" t="n">
        <v>0</v>
      </c>
      <c r="H79" s="4"/>
      <c r="I79" s="4"/>
      <c r="J79" s="4"/>
      <c r="K79" s="4"/>
      <c r="L79" s="4"/>
      <c r="M79" s="4"/>
      <c r="N79" s="4"/>
      <c r="O79" s="2"/>
      <c r="P79" s="5" t="n">
        <v>11</v>
      </c>
      <c r="Q79" s="5" t="n">
        <v>0</v>
      </c>
      <c r="R79" s="5"/>
      <c r="S79" s="5" t="s">
        <v>48</v>
      </c>
      <c r="T79" s="5"/>
      <c r="U79" s="5" t="n">
        <v>43</v>
      </c>
      <c r="V79" s="5" t="n">
        <v>46</v>
      </c>
      <c r="W79" s="5" t="n">
        <v>43</v>
      </c>
      <c r="X79" s="5" t="n">
        <v>2</v>
      </c>
      <c r="Y79" s="5" t="n">
        <v>0</v>
      </c>
      <c r="Z79" s="5" t="n">
        <v>47</v>
      </c>
      <c r="AA79" s="5" t="n">
        <v>881</v>
      </c>
      <c r="AB79" s="5" t="n">
        <v>673</v>
      </c>
      <c r="AC79" s="5" t="n">
        <v>93</v>
      </c>
      <c r="AD79" s="6" t="n">
        <f aca="false">+(B79-B78)/(A79-A78)</f>
        <v>65.9628865976229</v>
      </c>
      <c r="AE79" s="6" t="n">
        <f aca="false">+AD79-AF79</f>
        <v>50.9628865976229</v>
      </c>
      <c r="AF79" s="25" t="n">
        <v>15</v>
      </c>
      <c r="AG79" s="6"/>
      <c r="AH79" s="7" t="n">
        <f aca="false">(G79+G78)/2</f>
        <v>0</v>
      </c>
      <c r="AI79" s="7"/>
      <c r="AJ79" s="8" t="n">
        <f aca="false">(+A79-A78)*24</f>
        <v>24.2500000001164</v>
      </c>
      <c r="AK79" s="8" t="n">
        <f aca="false">+AB79-AB78</f>
        <v>18</v>
      </c>
      <c r="AL79" s="8" t="n">
        <f aca="false">+AK79/AJ79*100</f>
        <v>74.226804123355</v>
      </c>
      <c r="AM79" s="9"/>
      <c r="AN79" s="8" t="n">
        <f aca="false">+AK79/AJ79*24</f>
        <v>17.8144329896052</v>
      </c>
      <c r="AO79" s="8" t="n">
        <f aca="false">+AC79-AC78</f>
        <v>0</v>
      </c>
      <c r="AP79" s="8" t="n">
        <f aca="false">+AO79/AJ79*24</f>
        <v>0</v>
      </c>
      <c r="AQ79" s="8" t="n">
        <f aca="false">+AA79-AA78</f>
        <v>25</v>
      </c>
      <c r="AR79" s="6" t="n">
        <f aca="false">+AQ79/AJ79</f>
        <v>1.0309278350466</v>
      </c>
      <c r="AS79" s="6" t="n">
        <f aca="false">+AR79*24</f>
        <v>24.7422680411183</v>
      </c>
      <c r="AT79" s="8" t="n">
        <f aca="false">+AJ79/AQ79*60</f>
        <v>58.2000000002794</v>
      </c>
      <c r="AU79" s="8" t="n">
        <f aca="false">+AK79/AQ79*60</f>
        <v>43.2</v>
      </c>
      <c r="AMJ79" s="0"/>
    </row>
    <row collapsed="false" customFormat="true" customHeight="false" hidden="false" ht="12.65" outlineLevel="0" r="80" s="48">
      <c r="A80" s="1" t="n">
        <v>39842.5625</v>
      </c>
      <c r="B80" s="2" t="n">
        <v>12089.56</v>
      </c>
      <c r="C80" s="0"/>
      <c r="D80" s="3"/>
      <c r="E80" s="3"/>
      <c r="F80" s="3"/>
      <c r="G80" s="4" t="n">
        <v>0</v>
      </c>
      <c r="H80" s="4" t="n">
        <v>19</v>
      </c>
      <c r="I80" s="4"/>
      <c r="J80" s="4"/>
      <c r="K80" s="4" t="n">
        <v>17.8</v>
      </c>
      <c r="L80" s="4"/>
      <c r="M80" s="4"/>
      <c r="N80" s="4"/>
      <c r="O80" s="2"/>
      <c r="P80" s="5" t="n">
        <v>11</v>
      </c>
      <c r="Q80" s="5" t="n">
        <v>0</v>
      </c>
      <c r="R80" s="5"/>
      <c r="S80" s="5" t="s">
        <v>51</v>
      </c>
      <c r="T80" s="5"/>
      <c r="U80" s="5" t="n">
        <v>49</v>
      </c>
      <c r="V80" s="5" t="n">
        <v>47</v>
      </c>
      <c r="W80" s="5" t="n">
        <v>42</v>
      </c>
      <c r="X80" s="5" t="n">
        <v>2</v>
      </c>
      <c r="Y80" s="5" t="n">
        <v>-2</v>
      </c>
      <c r="Z80" s="5" t="n">
        <v>47</v>
      </c>
      <c r="AA80" s="5" t="n">
        <v>952</v>
      </c>
      <c r="AB80" s="5" t="n">
        <v>724</v>
      </c>
      <c r="AC80" s="5" t="n">
        <v>93</v>
      </c>
      <c r="AD80" s="6" t="n">
        <f aca="false">+(B80-B79)/(A80-A79)</f>
        <v>60.6797080292482</v>
      </c>
      <c r="AE80" s="6" t="n">
        <f aca="false">+AD80-AF80</f>
        <v>45.6797080292482</v>
      </c>
      <c r="AF80" s="25" t="n">
        <v>15</v>
      </c>
      <c r="AG80" s="6"/>
      <c r="AH80" s="7" t="n">
        <f aca="false">(G80+G79)/2</f>
        <v>0</v>
      </c>
      <c r="AI80" s="7"/>
      <c r="AJ80" s="8" t="n">
        <f aca="false">(+A80-A79)*24</f>
        <v>68.4999999999418</v>
      </c>
      <c r="AK80" s="8" t="n">
        <f aca="false">+AB80-AB79</f>
        <v>51</v>
      </c>
      <c r="AL80" s="8" t="n">
        <f aca="false">+AK80/AJ80*100</f>
        <v>74.4525547445888</v>
      </c>
      <c r="AM80" s="9"/>
      <c r="AN80" s="8" t="n">
        <f aca="false">+AK80/AJ80*24</f>
        <v>17.8686131387013</v>
      </c>
      <c r="AO80" s="8" t="n">
        <f aca="false">+AC80-AC79</f>
        <v>0</v>
      </c>
      <c r="AP80" s="8" t="n">
        <f aca="false">+AO80/AJ80*24</f>
        <v>0</v>
      </c>
      <c r="AQ80" s="8" t="n">
        <f aca="false">+AA80-AA79</f>
        <v>71</v>
      </c>
      <c r="AR80" s="6" t="n">
        <f aca="false">+AQ80/AJ80</f>
        <v>1.03649635036584</v>
      </c>
      <c r="AS80" s="6" t="n">
        <f aca="false">+AR80*24</f>
        <v>24.8759124087803</v>
      </c>
      <c r="AT80" s="8" t="n">
        <f aca="false">+AJ80/AQ80*60</f>
        <v>57.8873239436128</v>
      </c>
      <c r="AU80" s="8" t="n">
        <f aca="false">+AK80/AQ80*60</f>
        <v>43.0985915492958</v>
      </c>
      <c r="AV80" s="48" t="s">
        <v>81</v>
      </c>
      <c r="AMJ80" s="0"/>
    </row>
    <row collapsed="false" customFormat="true" customHeight="false" hidden="false" ht="12.65" outlineLevel="0" r="81" s="48">
      <c r="A81" s="1" t="n">
        <v>39844.6458333333</v>
      </c>
      <c r="B81" s="2" t="n">
        <v>12233.54</v>
      </c>
      <c r="C81" s="0"/>
      <c r="D81" s="3"/>
      <c r="E81" s="3"/>
      <c r="F81" s="3"/>
      <c r="G81" s="4" t="n">
        <v>-2</v>
      </c>
      <c r="H81" s="4" t="n">
        <v>19.3</v>
      </c>
      <c r="I81" s="4"/>
      <c r="J81" s="4"/>
      <c r="K81" s="4" t="n">
        <v>20.7</v>
      </c>
      <c r="L81" s="4"/>
      <c r="M81" s="4"/>
      <c r="N81" s="4"/>
      <c r="O81" s="2"/>
      <c r="P81" s="5" t="n">
        <v>11</v>
      </c>
      <c r="Q81" s="5" t="n">
        <v>0</v>
      </c>
      <c r="R81" s="5"/>
      <c r="S81" s="5" t="s">
        <v>51</v>
      </c>
      <c r="T81" s="5"/>
      <c r="U81" s="5" t="n">
        <v>52</v>
      </c>
      <c r="V81" s="5" t="n">
        <v>49</v>
      </c>
      <c r="W81" s="5" t="n">
        <v>47</v>
      </c>
      <c r="X81" s="5" t="n">
        <v>2</v>
      </c>
      <c r="Y81" s="5" t="n">
        <v>-2</v>
      </c>
      <c r="Z81" s="5" t="n">
        <v>47</v>
      </c>
      <c r="AA81" s="5" t="n">
        <v>994</v>
      </c>
      <c r="AB81" s="5" t="n">
        <v>765</v>
      </c>
      <c r="AC81" s="5" t="n">
        <v>93</v>
      </c>
      <c r="AD81" s="6" t="n">
        <f aca="false">+(B81-B80)/(A81-A80)</f>
        <v>69.1103999999202</v>
      </c>
      <c r="AE81" s="6" t="n">
        <f aca="false">+AD81-AF81</f>
        <v>54.1103999999202</v>
      </c>
      <c r="AF81" s="25" t="n">
        <v>15</v>
      </c>
      <c r="AG81" s="6"/>
      <c r="AH81" s="7" t="n">
        <f aca="false">(G81+G80)/2</f>
        <v>-1</v>
      </c>
      <c r="AI81" s="7"/>
      <c r="AJ81" s="8" t="n">
        <f aca="false">(+A81-A80)*24</f>
        <v>50.0000000000582</v>
      </c>
      <c r="AK81" s="8" t="n">
        <f aca="false">+AB81-AB80</f>
        <v>41</v>
      </c>
      <c r="AL81" s="8" t="n">
        <f aca="false">+AK81/AJ81*100</f>
        <v>81.9999999999045</v>
      </c>
      <c r="AM81" s="9"/>
      <c r="AN81" s="8" t="n">
        <f aca="false">+AK81/AJ81*24</f>
        <v>19.6799999999771</v>
      </c>
      <c r="AO81" s="8" t="n">
        <f aca="false">+AC81-AC80</f>
        <v>0</v>
      </c>
      <c r="AP81" s="8" t="n">
        <f aca="false">+AO81/AJ81*24</f>
        <v>0</v>
      </c>
      <c r="AQ81" s="8" t="n">
        <f aca="false">+AA81-AA80</f>
        <v>42</v>
      </c>
      <c r="AR81" s="6" t="n">
        <f aca="false">+AQ81/AJ81</f>
        <v>0.839999999999022</v>
      </c>
      <c r="AS81" s="6" t="n">
        <f aca="false">+AR81*24</f>
        <v>20.1599999999765</v>
      </c>
      <c r="AT81" s="8" t="n">
        <f aca="false">+AJ81/AQ81*60</f>
        <v>71.4285714286546</v>
      </c>
      <c r="AU81" s="8" t="n">
        <f aca="false">+AK81/AQ81*60</f>
        <v>58.5714285714286</v>
      </c>
      <c r="AMJ81" s="0"/>
    </row>
    <row collapsed="false" customFormat="true" customHeight="false" hidden="false" ht="12.65" outlineLevel="0" r="82" s="48">
      <c r="A82" s="1" t="n">
        <v>39845.6875</v>
      </c>
      <c r="B82" s="2" t="n">
        <v>12312.15</v>
      </c>
      <c r="C82" s="0"/>
      <c r="D82" s="3"/>
      <c r="E82" s="3"/>
      <c r="F82" s="3"/>
      <c r="G82" s="4" t="n">
        <v>-2</v>
      </c>
      <c r="H82" s="4" t="n">
        <v>18.9</v>
      </c>
      <c r="I82" s="4"/>
      <c r="J82" s="4"/>
      <c r="K82" s="4" t="n">
        <v>19.9</v>
      </c>
      <c r="L82" s="4"/>
      <c r="M82" s="4"/>
      <c r="N82" s="4"/>
      <c r="O82" s="2"/>
      <c r="P82" s="5" t="n">
        <v>11</v>
      </c>
      <c r="Q82" s="5" t="n">
        <v>0</v>
      </c>
      <c r="R82" s="5"/>
      <c r="S82" s="5" t="s">
        <v>51</v>
      </c>
      <c r="T82" s="5"/>
      <c r="U82" s="5" t="n">
        <v>49</v>
      </c>
      <c r="V82" s="5" t="n">
        <v>49</v>
      </c>
      <c r="W82" s="5" t="n">
        <v>42</v>
      </c>
      <c r="X82" s="5" t="n">
        <v>2</v>
      </c>
      <c r="Y82" s="5" t="n">
        <v>-2</v>
      </c>
      <c r="Z82" s="5" t="n">
        <v>48</v>
      </c>
      <c r="AA82" s="5" t="n">
        <v>1011</v>
      </c>
      <c r="AB82" s="5" t="n">
        <v>787</v>
      </c>
      <c r="AC82" s="5" t="n">
        <v>93</v>
      </c>
      <c r="AD82" s="6" t="n">
        <f aca="false">+(B82-B81)/(A82-A81)</f>
        <v>75.4656000001745</v>
      </c>
      <c r="AE82" s="6" t="n">
        <f aca="false">+AD82-AF82</f>
        <v>60.4656000001745</v>
      </c>
      <c r="AF82" s="25" t="n">
        <v>15</v>
      </c>
      <c r="AG82" s="6"/>
      <c r="AH82" s="7" t="n">
        <f aca="false">(G82+G81)/2</f>
        <v>-2</v>
      </c>
      <c r="AI82" s="7"/>
      <c r="AJ82" s="8" t="n">
        <f aca="false">(+A82-A81)*24</f>
        <v>24.9999999999418</v>
      </c>
      <c r="AK82" s="8" t="n">
        <f aca="false">+AB82-AB81</f>
        <v>22</v>
      </c>
      <c r="AL82" s="8" t="n">
        <f aca="false">+AK82/AJ82*100</f>
        <v>88.0000000002049</v>
      </c>
      <c r="AM82" s="9"/>
      <c r="AN82" s="8" t="n">
        <f aca="false">+AK82/AJ82*24</f>
        <v>21.1200000000492</v>
      </c>
      <c r="AO82" s="8" t="n">
        <f aca="false">+AC82-AC81</f>
        <v>0</v>
      </c>
      <c r="AP82" s="8" t="n">
        <f aca="false">+AO82/AJ82*24</f>
        <v>0</v>
      </c>
      <c r="AQ82" s="8" t="n">
        <f aca="false">+AA82-AA81</f>
        <v>17</v>
      </c>
      <c r="AR82" s="6" t="n">
        <f aca="false">+AQ82/AJ82</f>
        <v>0.680000000001583</v>
      </c>
      <c r="AS82" s="6" t="n">
        <f aca="false">+AR82*24</f>
        <v>16.320000000038</v>
      </c>
      <c r="AT82" s="8" t="n">
        <f aca="false">+AJ82/AQ82*60</f>
        <v>88.2352941174416</v>
      </c>
      <c r="AU82" s="8" t="n">
        <f aca="false">+AK82/AQ82*60</f>
        <v>77.6470588235294</v>
      </c>
      <c r="AV82" s="48" t="s">
        <v>82</v>
      </c>
      <c r="AMJ82" s="0"/>
    </row>
    <row collapsed="false" customFormat="true" customHeight="false" hidden="false" ht="12.65" outlineLevel="0" r="83" s="48">
      <c r="A83" s="1" t="n">
        <v>39846.7291666667</v>
      </c>
      <c r="B83" s="2" t="n">
        <v>12397.36</v>
      </c>
      <c r="C83" s="0"/>
      <c r="D83" s="3"/>
      <c r="E83" s="3"/>
      <c r="F83" s="3"/>
      <c r="G83" s="4" t="n">
        <v>-5</v>
      </c>
      <c r="H83" s="4" t="n">
        <v>18.1</v>
      </c>
      <c r="I83" s="4"/>
      <c r="J83" s="4"/>
      <c r="K83" s="4" t="n">
        <v>20.9</v>
      </c>
      <c r="L83" s="4"/>
      <c r="M83" s="4"/>
      <c r="N83" s="4"/>
      <c r="O83" s="2"/>
      <c r="P83" s="5" t="n">
        <v>11</v>
      </c>
      <c r="Q83" s="5" t="n">
        <v>0</v>
      </c>
      <c r="R83" s="5"/>
      <c r="S83" s="5" t="s">
        <v>51</v>
      </c>
      <c r="T83" s="5"/>
      <c r="U83" s="5" t="n">
        <v>52</v>
      </c>
      <c r="V83" s="5" t="n">
        <v>51</v>
      </c>
      <c r="W83" s="5" t="n">
        <v>45</v>
      </c>
      <c r="X83" s="5" t="n">
        <v>2</v>
      </c>
      <c r="Y83" s="5" t="n">
        <v>-2</v>
      </c>
      <c r="Z83" s="5" t="n">
        <v>48</v>
      </c>
      <c r="AA83" s="5" t="n">
        <v>1019</v>
      </c>
      <c r="AB83" s="5" t="n">
        <v>810</v>
      </c>
      <c r="AC83" s="5" t="n">
        <v>95</v>
      </c>
      <c r="AD83" s="6" t="n">
        <f aca="false">+(B83-B82)/(A83-A82)</f>
        <v>81.8016000001914</v>
      </c>
      <c r="AE83" s="6" t="n">
        <f aca="false">+AD83-AF83</f>
        <v>66.8016000001914</v>
      </c>
      <c r="AF83" s="25" t="n">
        <v>15</v>
      </c>
      <c r="AG83" s="6"/>
      <c r="AH83" s="7" t="n">
        <f aca="false">(G83+G82)/2</f>
        <v>-3.5</v>
      </c>
      <c r="AI83" s="7"/>
      <c r="AJ83" s="8" t="n">
        <f aca="false">(+A83-A82)*24</f>
        <v>24.9999999999418</v>
      </c>
      <c r="AK83" s="8" t="n">
        <f aca="false">+AB83-AB82</f>
        <v>23</v>
      </c>
      <c r="AL83" s="8" t="n">
        <f aca="false">+AK83/AJ83*100</f>
        <v>92.0000000002142</v>
      </c>
      <c r="AM83" s="9"/>
      <c r="AN83" s="8" t="n">
        <f aca="false">+AK83/AJ83*24</f>
        <v>22.0800000000514</v>
      </c>
      <c r="AO83" s="8" t="n">
        <f aca="false">+AC83-AC82</f>
        <v>2</v>
      </c>
      <c r="AP83" s="8" t="n">
        <f aca="false">+AO83/AJ83*24</f>
        <v>1.92000000000447</v>
      </c>
      <c r="AQ83" s="8" t="n">
        <f aca="false">+AA83-AA82</f>
        <v>8</v>
      </c>
      <c r="AR83" s="6" t="n">
        <f aca="false">+AQ83/AJ83</f>
        <v>0.320000000000745</v>
      </c>
      <c r="AS83" s="6" t="n">
        <f aca="false">+AR83*24</f>
        <v>7.68000000001788</v>
      </c>
      <c r="AT83" s="8" t="n">
        <f aca="false">+AJ83/AQ83*60</f>
        <v>187.499999999563</v>
      </c>
      <c r="AU83" s="8" t="n">
        <f aca="false">+AK83/AQ83*60</f>
        <v>172.5</v>
      </c>
      <c r="AV83" s="48" t="s">
        <v>83</v>
      </c>
      <c r="AMJ83" s="0"/>
    </row>
    <row collapsed="false" customFormat="true" customHeight="false" hidden="false" ht="12.65" outlineLevel="0" r="84" s="48">
      <c r="A84" s="1" t="n">
        <v>39847.875</v>
      </c>
      <c r="B84" s="2" t="n">
        <v>12495.47</v>
      </c>
      <c r="C84" s="0"/>
      <c r="D84" s="3"/>
      <c r="E84" s="3"/>
      <c r="F84" s="3"/>
      <c r="G84" s="4" t="n">
        <v>-3</v>
      </c>
      <c r="H84" s="4" t="n">
        <v>18.3</v>
      </c>
      <c r="I84" s="4"/>
      <c r="J84" s="4"/>
      <c r="K84" s="4" t="n">
        <v>20.8</v>
      </c>
      <c r="L84" s="4"/>
      <c r="M84" s="4"/>
      <c r="N84" s="4"/>
      <c r="O84" s="2"/>
      <c r="P84" s="5" t="n">
        <v>11</v>
      </c>
      <c r="Q84" s="5" t="n">
        <v>0</v>
      </c>
      <c r="R84" s="5"/>
      <c r="S84" s="5" t="s">
        <v>51</v>
      </c>
      <c r="T84" s="5"/>
      <c r="U84" s="5" t="n">
        <v>52</v>
      </c>
      <c r="V84" s="5" t="n">
        <v>50</v>
      </c>
      <c r="W84" s="5" t="n">
        <v>45</v>
      </c>
      <c r="X84" s="5" t="n">
        <v>2</v>
      </c>
      <c r="Y84" s="5" t="n">
        <v>-3</v>
      </c>
      <c r="Z84" s="5" t="n">
        <v>47</v>
      </c>
      <c r="AA84" s="5" t="n">
        <v>1025</v>
      </c>
      <c r="AB84" s="5" t="n">
        <v>836</v>
      </c>
      <c r="AC84" s="5" t="n">
        <v>96</v>
      </c>
      <c r="AD84" s="6" t="n">
        <f aca="false">+(B84-B83)/(A84-A83)</f>
        <v>85.6232727270904</v>
      </c>
      <c r="AE84" s="6" t="n">
        <f aca="false">+AD84-AF84</f>
        <v>70.6232727270904</v>
      </c>
      <c r="AF84" s="25" t="n">
        <v>15</v>
      </c>
      <c r="AG84" s="6"/>
      <c r="AH84" s="7" t="n">
        <f aca="false">(G84+G83)/2</f>
        <v>-4</v>
      </c>
      <c r="AI84" s="7"/>
      <c r="AJ84" s="8" t="n">
        <f aca="false">(+A84-A83)*24</f>
        <v>27.5000000000582</v>
      </c>
      <c r="AK84" s="8" t="n">
        <f aca="false">+AB84-AB83</f>
        <v>26</v>
      </c>
      <c r="AL84" s="8" t="n">
        <f aca="false">+AK84/AJ84*100</f>
        <v>94.5454545452544</v>
      </c>
      <c r="AM84" s="9"/>
      <c r="AN84" s="8" t="n">
        <f aca="false">+AK84/AJ84*24</f>
        <v>22.6909090908611</v>
      </c>
      <c r="AO84" s="8" t="n">
        <f aca="false">+AC84-AC83</f>
        <v>1</v>
      </c>
      <c r="AP84" s="8" t="n">
        <f aca="false">+AO84/AJ84*24</f>
        <v>0.872727272725425</v>
      </c>
      <c r="AQ84" s="8" t="n">
        <f aca="false">+AA84-AA83</f>
        <v>6</v>
      </c>
      <c r="AR84" s="6" t="n">
        <f aca="false">+AQ84/AJ84</f>
        <v>0.218181818181356</v>
      </c>
      <c r="AS84" s="6" t="n">
        <f aca="false">+AR84*24</f>
        <v>5.23636363635255</v>
      </c>
      <c r="AT84" s="8" t="n">
        <f aca="false">+AJ84/AQ84*60</f>
        <v>275.000000000582</v>
      </c>
      <c r="AU84" s="8" t="n">
        <f aca="false">+AK84/AQ84*60</f>
        <v>260</v>
      </c>
      <c r="AMJ84" s="0"/>
    </row>
    <row collapsed="false" customFormat="true" customHeight="false" hidden="false" ht="12.65" outlineLevel="0" r="85" s="48">
      <c r="A85" s="1" t="n">
        <v>39848.7083333333</v>
      </c>
      <c r="B85" s="2" t="n">
        <v>12561</v>
      </c>
      <c r="C85" s="0"/>
      <c r="D85" s="3"/>
      <c r="E85" s="3"/>
      <c r="F85" s="3"/>
      <c r="G85" s="4" t="n">
        <v>-3</v>
      </c>
      <c r="H85" s="4" t="n">
        <v>18.3</v>
      </c>
      <c r="I85" s="4"/>
      <c r="J85" s="4"/>
      <c r="K85" s="4" t="n">
        <v>17.8</v>
      </c>
      <c r="L85" s="4"/>
      <c r="M85" s="4"/>
      <c r="N85" s="4"/>
      <c r="O85" s="2"/>
      <c r="P85" s="5" t="n">
        <v>11</v>
      </c>
      <c r="Q85" s="5" t="n">
        <v>0</v>
      </c>
      <c r="R85" s="5"/>
      <c r="S85" s="5" t="s">
        <v>51</v>
      </c>
      <c r="T85" s="5"/>
      <c r="U85" s="5" t="n">
        <v>49</v>
      </c>
      <c r="V85" s="5" t="n">
        <v>49</v>
      </c>
      <c r="W85" s="5" t="n">
        <v>42</v>
      </c>
      <c r="X85" s="5" t="n">
        <v>2</v>
      </c>
      <c r="Y85" s="5" t="n">
        <v>-3</v>
      </c>
      <c r="Z85" s="5" t="n">
        <v>47</v>
      </c>
      <c r="AA85" s="5" t="n">
        <v>1035</v>
      </c>
      <c r="AB85" s="5" t="n">
        <v>854</v>
      </c>
      <c r="AC85" s="5" t="n">
        <v>96</v>
      </c>
      <c r="AD85" s="6" t="n">
        <f aca="false">+(B85-B84)/(A85-A84)</f>
        <v>78.6359999997719</v>
      </c>
      <c r="AE85" s="6" t="n">
        <f aca="false">+AD85-AF85</f>
        <v>63.6359999997719</v>
      </c>
      <c r="AF85" s="25" t="n">
        <v>15</v>
      </c>
      <c r="AG85" s="6"/>
      <c r="AH85" s="7" t="n">
        <f aca="false">(G85+G84)/2</f>
        <v>-3</v>
      </c>
      <c r="AI85" s="7"/>
      <c r="AJ85" s="8" t="n">
        <f aca="false">(+A85-A84)*24</f>
        <v>20.0000000000582</v>
      </c>
      <c r="AK85" s="8" t="n">
        <f aca="false">+AB85-AB84</f>
        <v>18</v>
      </c>
      <c r="AL85" s="8" t="n">
        <f aca="false">+AK85/AJ85*100</f>
        <v>89.9999999997381</v>
      </c>
      <c r="AM85" s="9"/>
      <c r="AN85" s="8" t="n">
        <f aca="false">+AK85/AJ85*24</f>
        <v>21.5999999999371</v>
      </c>
      <c r="AO85" s="8" t="n">
        <f aca="false">+AC85-AC84</f>
        <v>0</v>
      </c>
      <c r="AP85" s="8" t="n">
        <f aca="false">+AO85/AJ85*24</f>
        <v>0</v>
      </c>
      <c r="AQ85" s="8" t="n">
        <f aca="false">+AA85-AA84</f>
        <v>10</v>
      </c>
      <c r="AR85" s="6" t="n">
        <f aca="false">+AQ85/AJ85</f>
        <v>0.499999999998545</v>
      </c>
      <c r="AS85" s="6" t="n">
        <f aca="false">+AR85*24</f>
        <v>11.9999999999651</v>
      </c>
      <c r="AT85" s="8" t="n">
        <f aca="false">+AJ85/AQ85*60</f>
        <v>120.000000000349</v>
      </c>
      <c r="AU85" s="8" t="n">
        <f aca="false">+AK85/AQ85*60</f>
        <v>108</v>
      </c>
      <c r="AMJ85" s="0"/>
    </row>
    <row collapsed="false" customFormat="true" customHeight="false" hidden="false" ht="12.65" outlineLevel="0" r="86" s="48">
      <c r="A86" s="1" t="n">
        <v>39850.7083333333</v>
      </c>
      <c r="B86" s="2" t="n">
        <v>12716</v>
      </c>
      <c r="C86" s="0"/>
      <c r="D86" s="3"/>
      <c r="E86" s="3"/>
      <c r="F86" s="3"/>
      <c r="G86" s="4" t="n">
        <v>-1</v>
      </c>
      <c r="H86" s="4" t="n">
        <v>19.4</v>
      </c>
      <c r="I86" s="4"/>
      <c r="J86" s="4"/>
      <c r="K86" s="4" t="n">
        <v>20.4</v>
      </c>
      <c r="L86" s="4"/>
      <c r="M86" s="4"/>
      <c r="N86" s="4"/>
      <c r="O86" s="2"/>
      <c r="P86" s="5" t="n">
        <v>11</v>
      </c>
      <c r="Q86" s="5" t="n">
        <v>0</v>
      </c>
      <c r="R86" s="5"/>
      <c r="S86" s="5" t="s">
        <v>51</v>
      </c>
      <c r="T86" s="5"/>
      <c r="U86" s="5" t="n">
        <v>50</v>
      </c>
      <c r="V86" s="5" t="n">
        <v>47</v>
      </c>
      <c r="W86" s="5" t="n">
        <v>46</v>
      </c>
      <c r="X86" s="5" t="n">
        <v>2</v>
      </c>
      <c r="Y86" s="5" t="n">
        <v>-2</v>
      </c>
      <c r="Z86" s="5" t="n">
        <v>46</v>
      </c>
      <c r="AA86" s="5" t="n">
        <v>1072</v>
      </c>
      <c r="AB86" s="5" t="n">
        <v>895</v>
      </c>
      <c r="AC86" s="5" t="n">
        <v>96</v>
      </c>
      <c r="AD86" s="6" t="n">
        <f aca="false">+(B86-B85)/(A86-A85)</f>
        <v>77.5</v>
      </c>
      <c r="AE86" s="6" t="n">
        <f aca="false">+AD86-AF86</f>
        <v>62.5</v>
      </c>
      <c r="AF86" s="25" t="n">
        <v>15</v>
      </c>
      <c r="AG86" s="6"/>
      <c r="AH86" s="7" t="n">
        <f aca="false">(G86+G85)/2</f>
        <v>-2</v>
      </c>
      <c r="AI86" s="7"/>
      <c r="AJ86" s="8" t="n">
        <f aca="false">(+A86-A85)*24</f>
        <v>48</v>
      </c>
      <c r="AK86" s="8" t="n">
        <f aca="false">+AB86-AB85</f>
        <v>41</v>
      </c>
      <c r="AL86" s="8" t="n">
        <f aca="false">+AK86/AJ86*100</f>
        <v>85.4166666666667</v>
      </c>
      <c r="AM86" s="9"/>
      <c r="AN86" s="8" t="n">
        <f aca="false">+AK86/AJ86*24</f>
        <v>20.5</v>
      </c>
      <c r="AO86" s="8" t="n">
        <f aca="false">+AC86-AC85</f>
        <v>0</v>
      </c>
      <c r="AP86" s="8" t="n">
        <f aca="false">+AO86/AJ86*24</f>
        <v>0</v>
      </c>
      <c r="AQ86" s="8" t="n">
        <f aca="false">+AA86-AA85</f>
        <v>37</v>
      </c>
      <c r="AR86" s="6" t="n">
        <f aca="false">+AQ86/AJ86</f>
        <v>0.770833333333333</v>
      </c>
      <c r="AS86" s="6" t="n">
        <f aca="false">+AR86*24</f>
        <v>18.5</v>
      </c>
      <c r="AT86" s="8" t="n">
        <f aca="false">+AJ86/AQ86*60</f>
        <v>77.8378378378378</v>
      </c>
      <c r="AU86" s="8" t="n">
        <f aca="false">+AK86/AQ86*60</f>
        <v>66.4864864864865</v>
      </c>
      <c r="AV86" s="48" t="s">
        <v>84</v>
      </c>
      <c r="AMJ86" s="0"/>
    </row>
    <row collapsed="false" customFormat="true" customHeight="false" hidden="false" ht="12.65" outlineLevel="0" r="87" s="48">
      <c r="A87" s="1" t="n">
        <v>39852.4861111111</v>
      </c>
      <c r="B87" s="2" t="n">
        <v>12871.71</v>
      </c>
      <c r="C87" s="0"/>
      <c r="D87" s="3"/>
      <c r="E87" s="3"/>
      <c r="F87" s="3"/>
      <c r="G87" s="4" t="n">
        <v>-4</v>
      </c>
      <c r="H87" s="4" t="n">
        <v>19.3</v>
      </c>
      <c r="I87" s="4"/>
      <c r="J87" s="4"/>
      <c r="K87" s="4" t="n">
        <v>21.6</v>
      </c>
      <c r="L87" s="4"/>
      <c r="M87" s="4"/>
      <c r="N87" s="4"/>
      <c r="O87" s="2"/>
      <c r="P87" s="5" t="n">
        <v>11</v>
      </c>
      <c r="Q87" s="5" t="n">
        <v>0</v>
      </c>
      <c r="R87" s="5"/>
      <c r="S87" s="5" t="s">
        <v>51</v>
      </c>
      <c r="T87" s="5"/>
      <c r="U87" s="5" t="n">
        <v>57</v>
      </c>
      <c r="V87" s="5" t="s">
        <v>63</v>
      </c>
      <c r="W87" s="5" t="n">
        <v>36</v>
      </c>
      <c r="X87" s="5" t="n">
        <v>1</v>
      </c>
      <c r="Y87" s="5" t="n">
        <v>-2</v>
      </c>
      <c r="Z87" s="5" t="n">
        <v>54</v>
      </c>
      <c r="AA87" s="5" t="n">
        <v>1107</v>
      </c>
      <c r="AB87" s="5" t="n">
        <v>930</v>
      </c>
      <c r="AC87" s="5" t="n">
        <v>96</v>
      </c>
      <c r="AD87" s="6" t="n">
        <f aca="false">+(B87-B86)/(A87-A86)</f>
        <v>87.5868750001987</v>
      </c>
      <c r="AE87" s="6" t="n">
        <f aca="false">+AD87-AF87</f>
        <v>72.5868750001987</v>
      </c>
      <c r="AF87" s="25" t="n">
        <v>15</v>
      </c>
      <c r="AG87" s="6"/>
      <c r="AH87" s="7" t="n">
        <f aca="false">(G87+G86)/2</f>
        <v>-2.5</v>
      </c>
      <c r="AI87" s="7"/>
      <c r="AJ87" s="8" t="n">
        <f aca="false">(+A87-A86)*24</f>
        <v>42.6666666665697</v>
      </c>
      <c r="AK87" s="8" t="n">
        <f aca="false">+AB87-AB86</f>
        <v>35</v>
      </c>
      <c r="AL87" s="8" t="n">
        <f aca="false">+AK87/AJ87*100</f>
        <v>82.0312500001865</v>
      </c>
      <c r="AM87" s="9"/>
      <c r="AN87" s="8" t="n">
        <f aca="false">+AK87/AJ87*24</f>
        <v>19.6875000000448</v>
      </c>
      <c r="AO87" s="8" t="n">
        <f aca="false">+AC87-AC86</f>
        <v>0</v>
      </c>
      <c r="AP87" s="8" t="n">
        <f aca="false">+AO87/AJ87*24</f>
        <v>0</v>
      </c>
      <c r="AQ87" s="8" t="n">
        <f aca="false">+AA87-AA86</f>
        <v>35</v>
      </c>
      <c r="AR87" s="6" t="n">
        <f aca="false">+AQ87/AJ87</f>
        <v>0.820312500001865</v>
      </c>
      <c r="AS87" s="6" t="n">
        <f aca="false">+AR87*24</f>
        <v>19.6875000000448</v>
      </c>
      <c r="AT87" s="8" t="n">
        <f aca="false">+AJ87/AQ87*60</f>
        <v>73.1428571426908</v>
      </c>
      <c r="AU87" s="8" t="n">
        <f aca="false">+AK87/AQ87*60</f>
        <v>60</v>
      </c>
      <c r="AMJ87" s="0"/>
    </row>
    <row collapsed="false" customFormat="true" customHeight="false" hidden="false" ht="12.65" outlineLevel="0" r="88" s="48">
      <c r="A88" s="1" t="n">
        <v>39855.6145833333</v>
      </c>
      <c r="B88" s="2" t="n">
        <v>13095.59</v>
      </c>
      <c r="C88" s="0"/>
      <c r="D88" s="3"/>
      <c r="E88" s="3"/>
      <c r="F88" s="3"/>
      <c r="G88" s="4" t="n">
        <v>-6</v>
      </c>
      <c r="H88" s="4" t="n">
        <v>18</v>
      </c>
      <c r="I88" s="4"/>
      <c r="J88" s="4"/>
      <c r="K88" s="4" t="n">
        <v>20.3</v>
      </c>
      <c r="L88" s="4"/>
      <c r="M88" s="4"/>
      <c r="N88" s="4"/>
      <c r="O88" s="2"/>
      <c r="P88" s="5" t="n">
        <v>11</v>
      </c>
      <c r="Q88" s="5" t="n">
        <v>0</v>
      </c>
      <c r="R88" s="5"/>
      <c r="S88" s="5" t="s">
        <v>51</v>
      </c>
      <c r="T88" s="5"/>
      <c r="U88" s="5" t="n">
        <v>52</v>
      </c>
      <c r="V88" s="5" t="n">
        <v>52</v>
      </c>
      <c r="W88" s="5" t="n">
        <v>46</v>
      </c>
      <c r="X88" s="5" t="n">
        <v>2</v>
      </c>
      <c r="Y88" s="5" t="n">
        <v>-2</v>
      </c>
      <c r="Z88" s="5" t="n">
        <v>46</v>
      </c>
      <c r="AA88" s="5" t="n">
        <v>1140</v>
      </c>
      <c r="AB88" s="5" t="n">
        <v>999</v>
      </c>
      <c r="AC88" s="5" t="n">
        <v>98</v>
      </c>
      <c r="AD88" s="6" t="n">
        <f aca="false">+(B88-B87)/(A88-A87)</f>
        <v>71.5620865703851</v>
      </c>
      <c r="AE88" s="6" t="n">
        <f aca="false">+AD88-AF88</f>
        <v>56.5620865703851</v>
      </c>
      <c r="AF88" s="25" t="n">
        <v>15</v>
      </c>
      <c r="AG88" s="6"/>
      <c r="AH88" s="7" t="n">
        <f aca="false">(G88+G87)/2</f>
        <v>-5</v>
      </c>
      <c r="AI88" s="7"/>
      <c r="AJ88" s="8" t="n">
        <f aca="false">(+A88-A87)*24</f>
        <v>75.0833333334303</v>
      </c>
      <c r="AK88" s="8" t="n">
        <f aca="false">+AB88-AB87</f>
        <v>69</v>
      </c>
      <c r="AL88" s="8" t="n">
        <f aca="false">+AK88/AJ88*100</f>
        <v>91.8978912318458</v>
      </c>
      <c r="AM88" s="9"/>
      <c r="AN88" s="8" t="n">
        <f aca="false">+AK88/AJ88*24</f>
        <v>22.055493895643</v>
      </c>
      <c r="AO88" s="8" t="n">
        <f aca="false">+AC88-AC87</f>
        <v>2</v>
      </c>
      <c r="AP88" s="8" t="n">
        <f aca="false">+AO88/AJ88*24</f>
        <v>0.639289678134579</v>
      </c>
      <c r="AQ88" s="8" t="n">
        <f aca="false">+AA88-AA87</f>
        <v>33</v>
      </c>
      <c r="AR88" s="6" t="n">
        <f aca="false">+AQ88/AJ88</f>
        <v>0.439511653717523</v>
      </c>
      <c r="AS88" s="6" t="n">
        <f aca="false">+AR88*24</f>
        <v>10.5482796892206</v>
      </c>
      <c r="AT88" s="8" t="n">
        <f aca="false">+AJ88/AQ88*60</f>
        <v>136.515151515328</v>
      </c>
      <c r="AU88" s="8" t="n">
        <f aca="false">+AK88/AQ88*60</f>
        <v>125.454545454545</v>
      </c>
      <c r="AV88" s="48" t="s">
        <v>85</v>
      </c>
      <c r="AMJ88" s="0"/>
    </row>
    <row collapsed="false" customFormat="true" customHeight="false" hidden="false" ht="12.65" outlineLevel="0" r="89" s="48">
      <c r="A89" s="1" t="n">
        <v>39857.6041666667</v>
      </c>
      <c r="B89" s="2" t="n">
        <v>13340.52</v>
      </c>
      <c r="C89" s="0"/>
      <c r="D89" s="3"/>
      <c r="E89" s="3"/>
      <c r="F89" s="3"/>
      <c r="G89" s="4" t="n">
        <v>-5</v>
      </c>
      <c r="H89" s="4" t="n">
        <v>18.3</v>
      </c>
      <c r="I89" s="4"/>
      <c r="J89" s="4"/>
      <c r="K89" s="4" t="n">
        <v>20.2</v>
      </c>
      <c r="L89" s="4"/>
      <c r="M89" s="4"/>
      <c r="N89" s="4"/>
      <c r="O89" s="2"/>
      <c r="P89" s="5" t="n">
        <v>11</v>
      </c>
      <c r="Q89" s="5" t="n">
        <v>0</v>
      </c>
      <c r="R89" s="5"/>
      <c r="S89" s="5" t="s">
        <v>51</v>
      </c>
      <c r="T89" s="5"/>
      <c r="U89" s="5" t="n">
        <v>46</v>
      </c>
      <c r="V89" s="5" t="n">
        <v>52</v>
      </c>
      <c r="W89" s="5" t="n">
        <v>39</v>
      </c>
      <c r="X89" s="5" t="n">
        <v>1</v>
      </c>
      <c r="Y89" s="5" t="n">
        <v>-3</v>
      </c>
      <c r="Z89" s="5" t="n">
        <v>53</v>
      </c>
      <c r="AA89" s="5" t="n">
        <v>1142</v>
      </c>
      <c r="AB89" s="5" t="n">
        <v>1046</v>
      </c>
      <c r="AC89" s="5" t="n">
        <v>110</v>
      </c>
      <c r="AD89" s="6" t="n">
        <f aca="false">+(B89-B88)/(A89-A88)</f>
        <v>123.106178010771</v>
      </c>
      <c r="AE89" s="6" t="n">
        <f aca="false">+AD89-AF89</f>
        <v>108.106178010772</v>
      </c>
      <c r="AF89" s="25" t="n">
        <v>15</v>
      </c>
      <c r="AG89" s="6"/>
      <c r="AH89" s="7" t="n">
        <f aca="false">(G89+G88)/2</f>
        <v>-5.5</v>
      </c>
      <c r="AI89" s="7"/>
      <c r="AJ89" s="8" t="n">
        <f aca="false">(+A89-A88)*24</f>
        <v>47.7499999998836</v>
      </c>
      <c r="AK89" s="8" t="n">
        <f aca="false">+AB89-AB88</f>
        <v>47</v>
      </c>
      <c r="AL89" s="8" t="n">
        <f aca="false">+AK89/AJ89*100</f>
        <v>98.4293193719677</v>
      </c>
      <c r="AM89" s="9"/>
      <c r="AN89" s="8" t="n">
        <f aca="false">+AK89/AJ89*24</f>
        <v>23.6230366492722</v>
      </c>
      <c r="AO89" s="8" t="n">
        <f aca="false">+AC89-AC88</f>
        <v>12</v>
      </c>
      <c r="AP89" s="8" t="n">
        <f aca="false">+AO89/AJ89*24</f>
        <v>6.03141361258015</v>
      </c>
      <c r="AQ89" s="8" t="n">
        <f aca="false">+AA89-AA88</f>
        <v>2</v>
      </c>
      <c r="AR89" s="6" t="n">
        <f aca="false">+AQ89/AJ89</f>
        <v>0.0418848167540288</v>
      </c>
      <c r="AS89" s="6" t="n">
        <f aca="false">+AR89*24</f>
        <v>1.00523560209669</v>
      </c>
      <c r="AT89" s="8" t="n">
        <f aca="false">+AJ89/AQ89*60</f>
        <v>1432.49999999651</v>
      </c>
      <c r="AU89" s="8" t="n">
        <f aca="false">+AK89/AQ89*60</f>
        <v>1410</v>
      </c>
      <c r="AV89" s="48" t="s">
        <v>86</v>
      </c>
      <c r="AMJ89" s="0"/>
    </row>
    <row collapsed="false" customFormat="true" customHeight="false" hidden="false" ht="12.65" outlineLevel="0" r="90" s="48">
      <c r="A90" s="1" t="n">
        <v>39858.8333333333</v>
      </c>
      <c r="B90" s="2" t="n">
        <v>13485.96</v>
      </c>
      <c r="C90" s="0"/>
      <c r="D90" s="3"/>
      <c r="E90" s="3"/>
      <c r="F90" s="3"/>
      <c r="G90" s="4" t="n">
        <v>-9</v>
      </c>
      <c r="H90" s="4" t="n">
        <v>19.9</v>
      </c>
      <c r="I90" s="4"/>
      <c r="J90" s="4"/>
      <c r="K90" s="4" t="n">
        <v>21</v>
      </c>
      <c r="L90" s="4"/>
      <c r="M90" s="4"/>
      <c r="N90" s="4"/>
      <c r="O90" s="2"/>
      <c r="P90" s="5" t="n">
        <v>11</v>
      </c>
      <c r="Q90" s="5" t="n">
        <v>0</v>
      </c>
      <c r="R90" s="5"/>
      <c r="S90" s="5" t="s">
        <v>51</v>
      </c>
      <c r="T90" s="5"/>
      <c r="U90" s="5" t="n">
        <v>52</v>
      </c>
      <c r="V90" s="5" t="n">
        <v>55</v>
      </c>
      <c r="W90" s="5" t="n">
        <v>45</v>
      </c>
      <c r="X90" s="5" t="n">
        <v>2</v>
      </c>
      <c r="Y90" s="5" t="n">
        <v>-3</v>
      </c>
      <c r="Z90" s="5" t="n">
        <v>47</v>
      </c>
      <c r="AA90" s="5" t="n">
        <v>1143</v>
      </c>
      <c r="AB90" s="5" t="n">
        <v>1076</v>
      </c>
      <c r="AC90" s="5" t="n">
        <v>114</v>
      </c>
      <c r="AD90" s="6" t="n">
        <f aca="false">+(B90-B89)/(A90-A89)</f>
        <v>118.324067796142</v>
      </c>
      <c r="AE90" s="6" t="n">
        <f aca="false">+AD90-AF90</f>
        <v>103.324067796142</v>
      </c>
      <c r="AF90" s="25" t="n">
        <v>15</v>
      </c>
      <c r="AG90" s="6"/>
      <c r="AH90" s="7" t="n">
        <f aca="false">(G90+G89)/2</f>
        <v>-7</v>
      </c>
      <c r="AI90" s="7"/>
      <c r="AJ90" s="8" t="n">
        <f aca="false">(+A90-A89)*24</f>
        <v>29.5000000001164</v>
      </c>
      <c r="AK90" s="8" t="n">
        <f aca="false">+AB90-AB89</f>
        <v>30</v>
      </c>
      <c r="AL90" s="8" t="n">
        <f aca="false">+AK90/AJ90*100</f>
        <v>101.694915253836</v>
      </c>
      <c r="AM90" s="9"/>
      <c r="AN90" s="8" t="n">
        <f aca="false">+AK90/AJ90*24</f>
        <v>24.4067796609206</v>
      </c>
      <c r="AO90" s="8" t="n">
        <f aca="false">+AC90-AC89</f>
        <v>4</v>
      </c>
      <c r="AP90" s="8" t="n">
        <f aca="false">+AO90/AJ90*24</f>
        <v>3.25423728812275</v>
      </c>
      <c r="AQ90" s="8" t="n">
        <f aca="false">+AA90-AA89</f>
        <v>1</v>
      </c>
      <c r="AR90" s="6" t="n">
        <f aca="false">+AQ90/AJ90</f>
        <v>0.033898305084612</v>
      </c>
      <c r="AS90" s="6" t="n">
        <f aca="false">+AR90*24</f>
        <v>0.813559322030688</v>
      </c>
      <c r="AT90" s="8" t="n">
        <f aca="false">+AJ90/AQ90*60</f>
        <v>1770.00000000698</v>
      </c>
      <c r="AU90" s="8" t="n">
        <f aca="false">+AK90/AQ90*60</f>
        <v>1800</v>
      </c>
      <c r="AV90" s="48" t="s">
        <v>87</v>
      </c>
      <c r="AMJ90" s="0"/>
    </row>
    <row collapsed="false" customFormat="true" customHeight="false" hidden="false" ht="12.65" outlineLevel="0" r="91" s="48">
      <c r="A91" s="1" t="n">
        <v>39859.8611111111</v>
      </c>
      <c r="B91" s="2" t="n">
        <v>13584.48</v>
      </c>
      <c r="C91" s="0"/>
      <c r="D91" s="3"/>
      <c r="E91" s="3"/>
      <c r="F91" s="3"/>
      <c r="G91" s="4" t="n">
        <v>-4</v>
      </c>
      <c r="H91" s="4" t="n">
        <v>19.3</v>
      </c>
      <c r="I91" s="4"/>
      <c r="J91" s="4"/>
      <c r="K91" s="4" t="n">
        <v>20.3</v>
      </c>
      <c r="L91" s="4"/>
      <c r="M91" s="4"/>
      <c r="N91" s="4"/>
      <c r="O91" s="2"/>
      <c r="P91" s="5" t="n">
        <v>11</v>
      </c>
      <c r="Q91" s="5" t="n">
        <v>0</v>
      </c>
      <c r="R91" s="5"/>
      <c r="S91" s="5" t="s">
        <v>51</v>
      </c>
      <c r="T91" s="5"/>
      <c r="U91" s="5" t="n">
        <v>50</v>
      </c>
      <c r="V91" s="5" t="n">
        <v>50</v>
      </c>
      <c r="W91" s="5" t="n">
        <v>43</v>
      </c>
      <c r="X91" s="5" t="n">
        <v>1</v>
      </c>
      <c r="Y91" s="5" t="n">
        <v>-3</v>
      </c>
      <c r="Z91" s="5" t="n">
        <v>46</v>
      </c>
      <c r="AA91" s="5" t="n">
        <v>1144</v>
      </c>
      <c r="AB91" s="5" t="n">
        <v>1100</v>
      </c>
      <c r="AC91" s="5" t="n">
        <v>118</v>
      </c>
      <c r="AD91" s="6" t="n">
        <f aca="false">+(B91-B90)/(A91-A90)</f>
        <v>95.8572972976747</v>
      </c>
      <c r="AE91" s="6" t="n">
        <f aca="false">+AD91-AF91</f>
        <v>80.8572972976747</v>
      </c>
      <c r="AF91" s="25" t="n">
        <v>15</v>
      </c>
      <c r="AG91" s="6"/>
      <c r="AH91" s="7" t="n">
        <f aca="false">(G91+G90)/2</f>
        <v>-6.5</v>
      </c>
      <c r="AI91" s="7"/>
      <c r="AJ91" s="8" t="n">
        <f aca="false">(+A91-A90)*24</f>
        <v>24.6666666665697</v>
      </c>
      <c r="AK91" s="8" t="n">
        <f aca="false">+AB91-AB90</f>
        <v>24</v>
      </c>
      <c r="AL91" s="8" t="n">
        <f aca="false">+AK91/AJ91*100</f>
        <v>97.29729729768</v>
      </c>
      <c r="AM91" s="9"/>
      <c r="AN91" s="8" t="n">
        <f aca="false">+AK91/AJ91*24</f>
        <v>23.3513513514432</v>
      </c>
      <c r="AO91" s="8" t="n">
        <f aca="false">+AC91-AC90</f>
        <v>4</v>
      </c>
      <c r="AP91" s="8" t="n">
        <f aca="false">+AO91/AJ91*24</f>
        <v>3.8918918919072</v>
      </c>
      <c r="AQ91" s="8" t="n">
        <f aca="false">+AA91-AA90</f>
        <v>1</v>
      </c>
      <c r="AR91" s="6" t="n">
        <f aca="false">+AQ91/AJ91</f>
        <v>0.0405405405407</v>
      </c>
      <c r="AS91" s="6" t="n">
        <f aca="false">+AR91*24</f>
        <v>0.9729729729768</v>
      </c>
      <c r="AT91" s="8" t="n">
        <f aca="false">+AJ91/AQ91*60</f>
        <v>1479.99999999418</v>
      </c>
      <c r="AU91" s="8" t="n">
        <f aca="false">+AK91/AQ91*60</f>
        <v>1440</v>
      </c>
      <c r="AV91" s="48" t="s">
        <v>88</v>
      </c>
      <c r="AMJ91" s="0"/>
    </row>
    <row collapsed="false" customFormat="true" customHeight="false" hidden="false" ht="12.65" outlineLevel="0" r="92" s="48">
      <c r="A92" s="1" t="n">
        <v>39862.7083333333</v>
      </c>
      <c r="B92" s="2" t="n">
        <v>13828.74</v>
      </c>
      <c r="C92" s="0"/>
      <c r="D92" s="3"/>
      <c r="E92" s="3"/>
      <c r="F92" s="3"/>
      <c r="G92" s="4" t="n">
        <v>-3</v>
      </c>
      <c r="H92" s="4" t="n">
        <v>19.6</v>
      </c>
      <c r="I92" s="4"/>
      <c r="J92" s="4"/>
      <c r="K92" s="4" t="n">
        <v>17.8</v>
      </c>
      <c r="L92" s="4"/>
      <c r="M92" s="4"/>
      <c r="N92" s="4"/>
      <c r="O92" s="2"/>
      <c r="P92" s="5" t="n">
        <v>11</v>
      </c>
      <c r="Q92" s="5" t="n">
        <v>0</v>
      </c>
      <c r="R92" s="5"/>
      <c r="S92" s="5" t="s">
        <v>51</v>
      </c>
      <c r="T92" s="5"/>
      <c r="U92" s="5" t="n">
        <v>52</v>
      </c>
      <c r="V92" s="5" t="n">
        <v>50</v>
      </c>
      <c r="W92" s="5" t="n">
        <v>45</v>
      </c>
      <c r="X92" s="5" t="n">
        <v>1</v>
      </c>
      <c r="Y92" s="5" t="n">
        <v>-3</v>
      </c>
      <c r="Z92" s="5" t="n">
        <v>45</v>
      </c>
      <c r="AA92" s="5" t="n">
        <v>1154</v>
      </c>
      <c r="AB92" s="5" t="n">
        <v>1166</v>
      </c>
      <c r="AC92" s="5" t="n">
        <v>123</v>
      </c>
      <c r="AD92" s="6" t="n">
        <f aca="false">+(B92-B91)/(A92-A91)</f>
        <v>85.7888780486588</v>
      </c>
      <c r="AE92" s="6" t="n">
        <f aca="false">+AD92-AF92</f>
        <v>70.7888780486588</v>
      </c>
      <c r="AF92" s="25" t="n">
        <v>15</v>
      </c>
      <c r="AG92" s="6"/>
      <c r="AH92" s="7" t="n">
        <f aca="false">(G92+G91)/2</f>
        <v>-3.5</v>
      </c>
      <c r="AI92" s="7"/>
      <c r="AJ92" s="8" t="n">
        <f aca="false">(+A92-A91)*24</f>
        <v>68.3333333334303</v>
      </c>
      <c r="AK92" s="8" t="n">
        <f aca="false">+AB92-AB91</f>
        <v>66</v>
      </c>
      <c r="AL92" s="8" t="n">
        <f aca="false">+AK92/AJ92*100</f>
        <v>96.5853658535214</v>
      </c>
      <c r="AM92" s="9"/>
      <c r="AN92" s="8" t="n">
        <f aca="false">+AK92/AJ92*24</f>
        <v>23.1804878048451</v>
      </c>
      <c r="AO92" s="8" t="n">
        <f aca="false">+AC92-AC91</f>
        <v>5</v>
      </c>
      <c r="AP92" s="8" t="n">
        <f aca="false">+AO92/AJ92*24</f>
        <v>1.75609756097312</v>
      </c>
      <c r="AQ92" s="8" t="n">
        <f aca="false">+AA92-AA91</f>
        <v>10</v>
      </c>
      <c r="AR92" s="6" t="n">
        <f aca="false">+AQ92/AJ92</f>
        <v>0.146341463414426</v>
      </c>
      <c r="AS92" s="6" t="n">
        <f aca="false">+AR92*24</f>
        <v>3.51219512194623</v>
      </c>
      <c r="AT92" s="8" t="n">
        <f aca="false">+AJ92/AQ92*60</f>
        <v>410.000000000582</v>
      </c>
      <c r="AU92" s="8" t="n">
        <f aca="false">+AK92/AQ92*60</f>
        <v>396</v>
      </c>
      <c r="AMJ92" s="0"/>
    </row>
    <row collapsed="false" customFormat="true" customHeight="false" hidden="false" ht="12.65" outlineLevel="0" r="93" s="48">
      <c r="A93" s="1" t="n">
        <v>39863.7222222222</v>
      </c>
      <c r="B93" s="2" t="n">
        <v>13912.26</v>
      </c>
      <c r="C93" s="0"/>
      <c r="D93" s="3"/>
      <c r="E93" s="3"/>
      <c r="F93" s="3"/>
      <c r="G93" s="4" t="n">
        <v>-5</v>
      </c>
      <c r="H93" s="4" t="n">
        <v>19.4</v>
      </c>
      <c r="I93" s="4"/>
      <c r="J93" s="4"/>
      <c r="K93" s="4" t="n">
        <v>19.2</v>
      </c>
      <c r="L93" s="4"/>
      <c r="M93" s="4"/>
      <c r="N93" s="4"/>
      <c r="O93" s="2"/>
      <c r="P93" s="5" t="n">
        <v>11</v>
      </c>
      <c r="Q93" s="5" t="n">
        <v>0</v>
      </c>
      <c r="R93" s="5"/>
      <c r="S93" s="5" t="s">
        <v>51</v>
      </c>
      <c r="T93" s="5"/>
      <c r="U93" s="5" t="n">
        <v>51</v>
      </c>
      <c r="V93" s="5" t="n">
        <v>51</v>
      </c>
      <c r="W93" s="5" t="n">
        <v>44</v>
      </c>
      <c r="X93" s="5" t="n">
        <v>1</v>
      </c>
      <c r="Y93" s="5" t="n">
        <v>-3</v>
      </c>
      <c r="Z93" s="5" t="n">
        <v>46</v>
      </c>
      <c r="AA93" s="5" t="n">
        <v>1160</v>
      </c>
      <c r="AB93" s="5" t="n">
        <v>1190</v>
      </c>
      <c r="AC93" s="5" t="n">
        <v>124</v>
      </c>
      <c r="AD93" s="6" t="n">
        <f aca="false">+(B93-B92)/(A93-A92)</f>
        <v>82.3758904114191</v>
      </c>
      <c r="AE93" s="6" t="n">
        <f aca="false">+AD93-AF93</f>
        <v>67.3758904114191</v>
      </c>
      <c r="AF93" s="25" t="n">
        <v>15</v>
      </c>
      <c r="AG93" s="6"/>
      <c r="AH93" s="7" t="n">
        <f aca="false">(G93+G92)/2</f>
        <v>-4</v>
      </c>
      <c r="AI93" s="7"/>
      <c r="AJ93" s="8" t="n">
        <f aca="false">(+A93-A92)*24</f>
        <v>24.3333333331975</v>
      </c>
      <c r="AK93" s="8" t="n">
        <f aca="false">+AB93-AB92</f>
        <v>24</v>
      </c>
      <c r="AL93" s="8" t="n">
        <f aca="false">+AK93/AJ93*100</f>
        <v>98.6301369868519</v>
      </c>
      <c r="AM93" s="9"/>
      <c r="AN93" s="8" t="n">
        <f aca="false">+AK93/AJ93*24</f>
        <v>23.6712328768444</v>
      </c>
      <c r="AO93" s="8" t="n">
        <f aca="false">+AC93-AC92</f>
        <v>1</v>
      </c>
      <c r="AP93" s="8" t="n">
        <f aca="false">+AO93/AJ93*24</f>
        <v>0.986301369868519</v>
      </c>
      <c r="AQ93" s="8" t="n">
        <f aca="false">+AA93-AA92</f>
        <v>6</v>
      </c>
      <c r="AR93" s="6" t="n">
        <f aca="false">+AQ93/AJ93</f>
        <v>0.24657534246713</v>
      </c>
      <c r="AS93" s="6" t="n">
        <f aca="false">+AR93*24</f>
        <v>5.91780821921111</v>
      </c>
      <c r="AT93" s="8" t="n">
        <f aca="false">+AJ93/AQ93*60</f>
        <v>243.333333331975</v>
      </c>
      <c r="AU93" s="8" t="n">
        <f aca="false">+AK93/AQ93*60</f>
        <v>240</v>
      </c>
      <c r="AMJ93" s="0"/>
    </row>
    <row collapsed="false" customFormat="true" customHeight="false" hidden="false" ht="12.65" outlineLevel="0" r="94" s="48">
      <c r="A94" s="1" t="n">
        <v>39870.8958333333</v>
      </c>
      <c r="B94" s="2" t="n">
        <v>14454.5</v>
      </c>
      <c r="C94" s="0"/>
      <c r="D94" s="3"/>
      <c r="E94" s="3"/>
      <c r="F94" s="3"/>
      <c r="G94" s="4" t="n">
        <v>-3</v>
      </c>
      <c r="H94" s="4" t="n">
        <v>20.4</v>
      </c>
      <c r="I94" s="4"/>
      <c r="J94" s="4"/>
      <c r="K94" s="4" t="n">
        <v>21</v>
      </c>
      <c r="L94" s="4"/>
      <c r="M94" s="4"/>
      <c r="N94" s="4"/>
      <c r="O94" s="2"/>
      <c r="P94" s="5" t="n">
        <v>11</v>
      </c>
      <c r="Q94" s="5" t="n">
        <v>0</v>
      </c>
      <c r="R94" s="5"/>
      <c r="S94" s="5" t="s">
        <v>51</v>
      </c>
      <c r="T94" s="5"/>
      <c r="U94" s="5" t="n">
        <v>52</v>
      </c>
      <c r="V94" s="5" t="n">
        <v>49</v>
      </c>
      <c r="W94" s="5" t="n">
        <v>45</v>
      </c>
      <c r="X94" s="5" t="n">
        <v>2</v>
      </c>
      <c r="Y94" s="5" t="n">
        <v>-3</v>
      </c>
      <c r="Z94" s="5" t="n">
        <v>48</v>
      </c>
      <c r="AA94" s="5" t="n">
        <v>1263</v>
      </c>
      <c r="AB94" s="5" t="n">
        <v>1340</v>
      </c>
      <c r="AC94" s="5" t="n">
        <v>127</v>
      </c>
      <c r="AD94" s="6" t="n">
        <f aca="false">+(B94-B93)/(A94-A93)</f>
        <v>75.5881510163973</v>
      </c>
      <c r="AE94" s="6" t="n">
        <f aca="false">+AD94-AF94</f>
        <v>60.5881510163973</v>
      </c>
      <c r="AF94" s="25" t="n">
        <v>15</v>
      </c>
      <c r="AG94" s="6"/>
      <c r="AH94" s="7" t="n">
        <f aca="false">(G94+G93)/2</f>
        <v>-4</v>
      </c>
      <c r="AI94" s="7"/>
      <c r="AJ94" s="8" t="n">
        <f aca="false">(+A94-A93)*24</f>
        <v>172.166666666803</v>
      </c>
      <c r="AK94" s="8" t="n">
        <f aca="false">+AB94-AB93</f>
        <v>150</v>
      </c>
      <c r="AL94" s="8" t="n">
        <f aca="false">+AK94/AJ94*100</f>
        <v>87.1248789931549</v>
      </c>
      <c r="AM94" s="9"/>
      <c r="AN94" s="8" t="n">
        <f aca="false">+AK94/AJ94*24</f>
        <v>20.9099709583572</v>
      </c>
      <c r="AO94" s="8" t="n">
        <f aca="false">+AC94-AC93</f>
        <v>3</v>
      </c>
      <c r="AP94" s="8" t="n">
        <f aca="false">+AO94/AJ94*24</f>
        <v>0.418199419167144</v>
      </c>
      <c r="AQ94" s="8" t="n">
        <f aca="false">+AA94-AA93</f>
        <v>103</v>
      </c>
      <c r="AR94" s="6" t="n">
        <f aca="false">+AQ94/AJ94</f>
        <v>0.598257502419664</v>
      </c>
      <c r="AS94" s="6" t="n">
        <f aca="false">+AR94*24</f>
        <v>14.3581800580719</v>
      </c>
      <c r="AT94" s="8" t="n">
        <f aca="false">+AJ94/AQ94*60</f>
        <v>100.291262136001</v>
      </c>
      <c r="AU94" s="8" t="n">
        <f aca="false">+AK94/AQ94*60</f>
        <v>87.378640776699</v>
      </c>
      <c r="AMJ94" s="0"/>
    </row>
    <row collapsed="false" customFormat="true" customHeight="false" hidden="false" ht="12.65" outlineLevel="0" r="95" s="48">
      <c r="A95" s="1" t="n">
        <v>39872.6319444444</v>
      </c>
      <c r="B95" s="2" t="n">
        <v>14582.39</v>
      </c>
      <c r="C95" s="0"/>
      <c r="D95" s="3"/>
      <c r="E95" s="3"/>
      <c r="F95" s="3"/>
      <c r="G95" s="4" t="n">
        <v>-2</v>
      </c>
      <c r="H95" s="4" t="n">
        <v>18.5</v>
      </c>
      <c r="I95" s="4"/>
      <c r="J95" s="4"/>
      <c r="K95" s="4" t="n">
        <v>21</v>
      </c>
      <c r="L95" s="4"/>
      <c r="M95" s="4"/>
      <c r="N95" s="4"/>
      <c r="O95" s="2"/>
      <c r="P95" s="5" t="n">
        <v>11</v>
      </c>
      <c r="Q95" s="5" t="n">
        <v>0</v>
      </c>
      <c r="R95" s="5"/>
      <c r="S95" s="5" t="s">
        <v>51</v>
      </c>
      <c r="T95" s="5"/>
      <c r="U95" s="5" t="n">
        <v>49</v>
      </c>
      <c r="V95" s="5" t="n">
        <v>48</v>
      </c>
      <c r="W95" s="5" t="n">
        <v>42</v>
      </c>
      <c r="X95" s="5" t="n">
        <v>1</v>
      </c>
      <c r="Y95" s="5" t="n">
        <v>-3</v>
      </c>
      <c r="Z95" s="5" t="n">
        <v>48</v>
      </c>
      <c r="AA95" s="5" t="n">
        <v>1280</v>
      </c>
      <c r="AB95" s="5" t="n">
        <v>1378</v>
      </c>
      <c r="AC95" s="5" t="n">
        <v>128</v>
      </c>
      <c r="AD95" s="6" t="n">
        <f aca="false">+(B95-B94)/(A95-A94)</f>
        <v>73.6646400000683</v>
      </c>
      <c r="AE95" s="6" t="n">
        <f aca="false">+AD95-AF95</f>
        <v>58.6646400000683</v>
      </c>
      <c r="AF95" s="25" t="n">
        <v>15</v>
      </c>
      <c r="AG95" s="6"/>
      <c r="AH95" s="7" t="n">
        <f aca="false">(G95+G94)/2</f>
        <v>-2.5</v>
      </c>
      <c r="AI95" s="7"/>
      <c r="AJ95" s="8" t="n">
        <f aca="false">(+A95-A94)*24</f>
        <v>41.6666666666279</v>
      </c>
      <c r="AK95" s="8" t="n">
        <f aca="false">+AB95-AB94</f>
        <v>38</v>
      </c>
      <c r="AL95" s="8" t="n">
        <f aca="false">+AK95/AJ95*100</f>
        <v>91.2000000000849</v>
      </c>
      <c r="AM95" s="9"/>
      <c r="AN95" s="8" t="n">
        <f aca="false">+AK95/AJ95*24</f>
        <v>21.8880000000204</v>
      </c>
      <c r="AO95" s="8" t="n">
        <f aca="false">+AC95-AC94</f>
        <v>1</v>
      </c>
      <c r="AP95" s="8" t="n">
        <f aca="false">+AO95/AJ95*24</f>
        <v>0.576000000000536</v>
      </c>
      <c r="AQ95" s="8" t="n">
        <f aca="false">+AA95-AA94</f>
        <v>17</v>
      </c>
      <c r="AR95" s="6" t="n">
        <f aca="false">+AQ95/AJ95</f>
        <v>0.40800000000038</v>
      </c>
      <c r="AS95" s="6" t="n">
        <f aca="false">+AR95*24</f>
        <v>9.79200000000912</v>
      </c>
      <c r="AT95" s="8" t="n">
        <f aca="false">+AJ95/AQ95*60</f>
        <v>147.058823529275</v>
      </c>
      <c r="AU95" s="8" t="n">
        <f aca="false">+AK95/AQ95*60</f>
        <v>134.117647058824</v>
      </c>
      <c r="AV95" s="48" t="s">
        <v>89</v>
      </c>
      <c r="AMJ95" s="0"/>
    </row>
    <row collapsed="false" customFormat="true" customHeight="false" hidden="false" ht="12.65" outlineLevel="0" r="96" s="48">
      <c r="A96" s="1" t="n">
        <v>39876.7291666667</v>
      </c>
      <c r="B96" s="2" t="n">
        <v>14878.94</v>
      </c>
      <c r="C96" s="0"/>
      <c r="D96" s="3"/>
      <c r="E96" s="3"/>
      <c r="F96" s="3"/>
      <c r="G96" s="4" t="n">
        <v>2</v>
      </c>
      <c r="H96" s="4" t="n">
        <v>18.8</v>
      </c>
      <c r="I96" s="4"/>
      <c r="J96" s="4"/>
      <c r="K96" s="4" t="n">
        <v>20.7</v>
      </c>
      <c r="L96" s="4"/>
      <c r="M96" s="4"/>
      <c r="N96" s="4"/>
      <c r="O96" s="2"/>
      <c r="P96" s="5" t="n">
        <v>11</v>
      </c>
      <c r="Q96" s="5" t="n">
        <v>0</v>
      </c>
      <c r="R96" s="5"/>
      <c r="S96" s="5" t="s">
        <v>51</v>
      </c>
      <c r="T96" s="5"/>
      <c r="U96" s="5" t="n">
        <v>45</v>
      </c>
      <c r="V96" s="5" t="n">
        <v>45</v>
      </c>
      <c r="W96" s="5" t="n">
        <v>37</v>
      </c>
      <c r="X96" s="5" t="n">
        <v>3</v>
      </c>
      <c r="Y96" s="5" t="n">
        <v>-2</v>
      </c>
      <c r="Z96" s="5" t="n">
        <v>46</v>
      </c>
      <c r="AA96" s="5" t="n">
        <v>1368</v>
      </c>
      <c r="AB96" s="5" t="n">
        <v>1456</v>
      </c>
      <c r="AC96" s="5" t="n">
        <v>128</v>
      </c>
      <c r="AD96" s="6" t="n">
        <f aca="false">+(B96-B95)/(A96-A95)</f>
        <v>72.3783050848032</v>
      </c>
      <c r="AE96" s="6" t="n">
        <f aca="false">+AD96-AF96</f>
        <v>57.3783050848032</v>
      </c>
      <c r="AF96" s="25" t="n">
        <v>15</v>
      </c>
      <c r="AG96" s="6"/>
      <c r="AH96" s="7" t="n">
        <f aca="false">(G96+G95)/2</f>
        <v>0</v>
      </c>
      <c r="AI96" s="7"/>
      <c r="AJ96" s="8" t="n">
        <f aca="false">(+A96-A95)*24</f>
        <v>98.3333333332557</v>
      </c>
      <c r="AK96" s="8" t="n">
        <f aca="false">+AB96-AB95</f>
        <v>78</v>
      </c>
      <c r="AL96" s="8" t="n">
        <f aca="false">+AK96/AJ96*100</f>
        <v>79.3220338983677</v>
      </c>
      <c r="AM96" s="9"/>
      <c r="AN96" s="8" t="n">
        <f aca="false">+AK96/AJ96*24</f>
        <v>19.0372881356082</v>
      </c>
      <c r="AO96" s="8" t="n">
        <f aca="false">+AC96-AC95</f>
        <v>0</v>
      </c>
      <c r="AP96" s="8" t="n">
        <f aca="false">+AO96/AJ96*24</f>
        <v>0</v>
      </c>
      <c r="AQ96" s="8" t="n">
        <f aca="false">+AA96-AA95</f>
        <v>88</v>
      </c>
      <c r="AR96" s="6" t="n">
        <f aca="false">+AQ96/AJ96</f>
        <v>0.894915254237994</v>
      </c>
      <c r="AS96" s="6" t="n">
        <f aca="false">+AR96*24</f>
        <v>21.4779661017119</v>
      </c>
      <c r="AT96" s="8" t="n">
        <f aca="false">+AJ96/AQ96*60</f>
        <v>67.0454545454016</v>
      </c>
      <c r="AU96" s="8" t="n">
        <f aca="false">+AK96/AQ96*60</f>
        <v>53.1818181818182</v>
      </c>
      <c r="AMJ96" s="0"/>
    </row>
    <row collapsed="false" customFormat="true" customHeight="false" hidden="false" ht="12.65" outlineLevel="0" r="97" s="48">
      <c r="A97" s="1" t="n">
        <v>39882.6145833333</v>
      </c>
      <c r="B97" s="2" t="n">
        <v>15279.52</v>
      </c>
      <c r="C97" s="0"/>
      <c r="D97" s="3"/>
      <c r="E97" s="3"/>
      <c r="F97" s="3"/>
      <c r="G97" s="4" t="n">
        <v>1</v>
      </c>
      <c r="H97" s="4" t="n">
        <v>19.1</v>
      </c>
      <c r="I97" s="4"/>
      <c r="J97" s="4"/>
      <c r="K97" s="4" t="n">
        <v>17.8</v>
      </c>
      <c r="L97" s="4"/>
      <c r="M97" s="4"/>
      <c r="N97" s="4"/>
      <c r="O97" s="2"/>
      <c r="P97" s="5" t="n">
        <v>11</v>
      </c>
      <c r="Q97" s="5" t="n">
        <v>0</v>
      </c>
      <c r="R97" s="5"/>
      <c r="S97" s="5" t="s">
        <v>51</v>
      </c>
      <c r="T97" s="5"/>
      <c r="U97" s="5" t="n">
        <v>45</v>
      </c>
      <c r="V97" s="5" t="n">
        <v>45</v>
      </c>
      <c r="W97" s="5" t="n">
        <v>38</v>
      </c>
      <c r="X97" s="5" t="n">
        <v>3</v>
      </c>
      <c r="Y97" s="5" t="n">
        <v>-2</v>
      </c>
      <c r="Z97" s="5" t="n">
        <v>49</v>
      </c>
      <c r="AA97" s="5" t="n">
        <v>1514</v>
      </c>
      <c r="AB97" s="5" t="n">
        <v>1560</v>
      </c>
      <c r="AC97" s="5" t="n">
        <v>128</v>
      </c>
      <c r="AD97" s="6" t="n">
        <f aca="false">+(B97-B96)/(A97-A96)</f>
        <v>68.0631504424218</v>
      </c>
      <c r="AE97" s="6" t="n">
        <f aca="false">+AD97-AF97</f>
        <v>53.0631504424218</v>
      </c>
      <c r="AF97" s="25" t="n">
        <v>15</v>
      </c>
      <c r="AG97" s="6"/>
      <c r="AH97" s="7" t="n">
        <f aca="false">(G97+G96)/2</f>
        <v>1.5</v>
      </c>
      <c r="AI97" s="7"/>
      <c r="AJ97" s="8" t="n">
        <f aca="false">(+A97-A96)*24</f>
        <v>141.250000000116</v>
      </c>
      <c r="AK97" s="8" t="n">
        <f aca="false">+AB97-AB96</f>
        <v>104</v>
      </c>
      <c r="AL97" s="8" t="n">
        <f aca="false">+AK97/AJ97*100</f>
        <v>73.6283185840101</v>
      </c>
      <c r="AM97" s="9"/>
      <c r="AN97" s="8" t="n">
        <f aca="false">+AK97/AJ97*24</f>
        <v>17.6707964601624</v>
      </c>
      <c r="AO97" s="8" t="n">
        <f aca="false">+AC97-AC96</f>
        <v>0</v>
      </c>
      <c r="AP97" s="8" t="n">
        <f aca="false">+AO97/AJ97*24</f>
        <v>0</v>
      </c>
      <c r="AQ97" s="8" t="n">
        <f aca="false">+AA97-AA96</f>
        <v>146</v>
      </c>
      <c r="AR97" s="6" t="n">
        <f aca="false">+AQ97/AJ97</f>
        <v>1.03362831858322</v>
      </c>
      <c r="AS97" s="6" t="n">
        <f aca="false">+AR97*24</f>
        <v>24.8070796459973</v>
      </c>
      <c r="AT97" s="8" t="n">
        <f aca="false">+AJ97/AQ97*60</f>
        <v>58.0479452055273</v>
      </c>
      <c r="AU97" s="8" t="n">
        <f aca="false">+AK97/AQ97*60</f>
        <v>42.7397260273973</v>
      </c>
      <c r="AMJ97" s="0"/>
    </row>
    <row collapsed="false" customFormat="true" customHeight="false" hidden="false" ht="12.65" outlineLevel="0" r="98" s="48">
      <c r="A98" s="1" t="n">
        <v>39887.7291666667</v>
      </c>
      <c r="B98" s="2" t="n">
        <v>15642.5</v>
      </c>
      <c r="C98" s="0"/>
      <c r="D98" s="3"/>
      <c r="E98" s="3"/>
      <c r="F98" s="3"/>
      <c r="G98" s="4" t="n">
        <v>1</v>
      </c>
      <c r="H98" s="4" t="n">
        <v>20.1</v>
      </c>
      <c r="I98" s="4"/>
      <c r="J98" s="4"/>
      <c r="K98" s="4" t="n">
        <v>20.5</v>
      </c>
      <c r="L98" s="4"/>
      <c r="M98" s="4"/>
      <c r="N98" s="4"/>
      <c r="O98" s="2"/>
      <c r="P98" s="5" t="n">
        <v>11</v>
      </c>
      <c r="Q98" s="5" t="n">
        <v>0</v>
      </c>
      <c r="R98" s="5"/>
      <c r="S98" s="5" t="s">
        <v>51</v>
      </c>
      <c r="T98" s="5"/>
      <c r="U98" s="5" t="n">
        <v>48</v>
      </c>
      <c r="V98" s="5" t="n">
        <v>45</v>
      </c>
      <c r="W98" s="5" t="n">
        <v>41</v>
      </c>
      <c r="X98" s="5" t="n">
        <v>2</v>
      </c>
      <c r="Y98" s="5" t="n">
        <v>-2</v>
      </c>
      <c r="Z98" s="5" t="n">
        <v>48</v>
      </c>
      <c r="AA98" s="5" t="n">
        <v>1627</v>
      </c>
      <c r="AB98" s="5" t="n">
        <v>1635</v>
      </c>
      <c r="AC98" s="5" t="n">
        <v>129</v>
      </c>
      <c r="AD98" s="6" t="n">
        <f aca="false">+(B98-B97)/(A98-A97)</f>
        <v>70.9696130346904</v>
      </c>
      <c r="AE98" s="6" t="n">
        <f aca="false">+AD98-AF98</f>
        <v>55.9696130346904</v>
      </c>
      <c r="AF98" s="25" t="n">
        <v>15</v>
      </c>
      <c r="AG98" s="6"/>
      <c r="AH98" s="7" t="n">
        <f aca="false">(G98+G97)/2</f>
        <v>1</v>
      </c>
      <c r="AI98" s="7"/>
      <c r="AJ98" s="8" t="n">
        <f aca="false">(+A98-A97)*24</f>
        <v>122.749999999884</v>
      </c>
      <c r="AK98" s="8" t="n">
        <f aca="false">+AB98-AB97</f>
        <v>75</v>
      </c>
      <c r="AL98" s="8" t="n">
        <f aca="false">+AK98/AJ98*100</f>
        <v>61.0997963340702</v>
      </c>
      <c r="AM98" s="9"/>
      <c r="AN98" s="8" t="n">
        <f aca="false">+AK98/AJ98*24</f>
        <v>14.6639511201768</v>
      </c>
      <c r="AO98" s="8" t="n">
        <f aca="false">+AC98-AC97</f>
        <v>1</v>
      </c>
      <c r="AP98" s="8" t="n">
        <f aca="false">+AO98/AJ98*24</f>
        <v>0.195519348269025</v>
      </c>
      <c r="AQ98" s="8" t="n">
        <f aca="false">+AA98-AA97</f>
        <v>113</v>
      </c>
      <c r="AR98" s="6" t="n">
        <f aca="false">+AQ98/AJ98</f>
        <v>0.920570264766657</v>
      </c>
      <c r="AS98" s="6" t="n">
        <f aca="false">+AR98*24</f>
        <v>22.0936863543998</v>
      </c>
      <c r="AT98" s="8" t="n">
        <f aca="false">+AJ98/AQ98*60</f>
        <v>65.1769911503807</v>
      </c>
      <c r="AU98" s="8" t="n">
        <f aca="false">+AK98/AQ98*60</f>
        <v>39.8230088495575</v>
      </c>
      <c r="AMJ98" s="0"/>
    </row>
    <row collapsed="false" customFormat="true" customHeight="false" hidden="false" ht="12.65" outlineLevel="0" r="99" s="48">
      <c r="A99" s="1" t="n">
        <v>39892.625</v>
      </c>
      <c r="B99" s="2" t="n">
        <v>15928.49</v>
      </c>
      <c r="C99" s="0"/>
      <c r="D99" s="3"/>
      <c r="E99" s="3"/>
      <c r="F99" s="3"/>
      <c r="G99" s="4" t="n">
        <v>3</v>
      </c>
      <c r="H99" s="4" t="n">
        <v>17.8</v>
      </c>
      <c r="I99" s="4"/>
      <c r="J99" s="4"/>
      <c r="K99" s="4" t="n">
        <v>21</v>
      </c>
      <c r="L99" s="4"/>
      <c r="M99" s="4"/>
      <c r="N99" s="4"/>
      <c r="O99" s="2"/>
      <c r="P99" s="5" t="n">
        <v>11</v>
      </c>
      <c r="Q99" s="5" t="n">
        <v>0</v>
      </c>
      <c r="R99" s="5"/>
      <c r="S99" s="5" t="s">
        <v>51</v>
      </c>
      <c r="T99" s="5"/>
      <c r="U99" s="5" t="n">
        <v>54</v>
      </c>
      <c r="V99" s="5" t="s">
        <v>63</v>
      </c>
      <c r="W99" s="5"/>
      <c r="X99" s="5" t="n">
        <v>3</v>
      </c>
      <c r="Y99" s="5" t="n">
        <v>0</v>
      </c>
      <c r="Z99" s="5" t="n">
        <v>49</v>
      </c>
      <c r="AA99" s="5" t="n">
        <v>1765</v>
      </c>
      <c r="AB99" s="5" t="n">
        <v>1730</v>
      </c>
      <c r="AC99" s="5" t="n">
        <v>129</v>
      </c>
      <c r="AD99" s="6" t="n">
        <f aca="false">+(B99-B98)/(A99-A98)</f>
        <v>58.4149787233753</v>
      </c>
      <c r="AE99" s="6" t="n">
        <f aca="false">+AD99-AF99</f>
        <v>43.4149787233753</v>
      </c>
      <c r="AF99" s="25" t="n">
        <v>15</v>
      </c>
      <c r="AG99" s="6"/>
      <c r="AH99" s="7" t="n">
        <f aca="false">(G99+G98)/2</f>
        <v>2</v>
      </c>
      <c r="AI99" s="7"/>
      <c r="AJ99" s="8" t="n">
        <f aca="false">(+A99-A98)*24</f>
        <v>117.500000000058</v>
      </c>
      <c r="AK99" s="8" t="n">
        <f aca="false">+AB99-AB98</f>
        <v>95</v>
      </c>
      <c r="AL99" s="8" t="n">
        <f aca="false">+AK99/AJ99*100</f>
        <v>80.8510638297472</v>
      </c>
      <c r="AM99" s="9"/>
      <c r="AN99" s="8" t="n">
        <f aca="false">+AK99/AJ99*24</f>
        <v>19.4042553191393</v>
      </c>
      <c r="AO99" s="8" t="n">
        <f aca="false">+AC99-AC98</f>
        <v>0</v>
      </c>
      <c r="AP99" s="8" t="n">
        <f aca="false">+AO99/AJ99*24</f>
        <v>0</v>
      </c>
      <c r="AQ99" s="8" t="n">
        <f aca="false">+AA99-AA98</f>
        <v>138</v>
      </c>
      <c r="AR99" s="6" t="n">
        <f aca="false">+AQ99/AJ99</f>
        <v>1.1744680851058</v>
      </c>
      <c r="AS99" s="6" t="n">
        <f aca="false">+AR99*24</f>
        <v>28.1872340425392</v>
      </c>
      <c r="AT99" s="8" t="n">
        <f aca="false">+AJ99/AQ99*60</f>
        <v>51.0869565217644</v>
      </c>
      <c r="AU99" s="8" t="n">
        <f aca="false">+AK99/AQ99*60</f>
        <v>41.304347826087</v>
      </c>
      <c r="AMJ99" s="0"/>
    </row>
    <row collapsed="false" customFormat="true" customHeight="false" hidden="false" ht="12.65" outlineLevel="0" r="100" s="48">
      <c r="A100" s="1" t="n">
        <v>39893.75</v>
      </c>
      <c r="B100" s="2" t="n">
        <v>15995.11</v>
      </c>
      <c r="C100" s="0"/>
      <c r="D100" s="3"/>
      <c r="E100" s="3"/>
      <c r="F100" s="3"/>
      <c r="G100" s="4" t="n">
        <v>2</v>
      </c>
      <c r="H100" s="4" t="n">
        <v>19</v>
      </c>
      <c r="I100" s="4"/>
      <c r="J100" s="4"/>
      <c r="K100" s="4" t="n">
        <v>21</v>
      </c>
      <c r="L100" s="4"/>
      <c r="M100" s="4"/>
      <c r="N100" s="4"/>
      <c r="O100" s="2"/>
      <c r="P100" s="5" t="n">
        <v>11</v>
      </c>
      <c r="Q100" s="5" t="n">
        <v>0</v>
      </c>
      <c r="R100" s="5"/>
      <c r="S100" s="5" t="s">
        <v>51</v>
      </c>
      <c r="T100" s="5"/>
      <c r="U100" s="5" t="n">
        <v>49</v>
      </c>
      <c r="V100" s="5" t="n">
        <v>44</v>
      </c>
      <c r="W100" s="5" t="n">
        <v>42</v>
      </c>
      <c r="X100" s="5" t="n">
        <v>2</v>
      </c>
      <c r="Y100" s="5" t="n">
        <v>-2</v>
      </c>
      <c r="Z100" s="5" t="n">
        <v>47</v>
      </c>
      <c r="AA100" s="5" t="n">
        <v>1796</v>
      </c>
      <c r="AB100" s="5" t="n">
        <v>1748</v>
      </c>
      <c r="AC100" s="5" t="n">
        <v>129</v>
      </c>
      <c r="AD100" s="6" t="n">
        <f aca="false">+(B100-B99)/(A100-A99)</f>
        <v>59.2177777777785</v>
      </c>
      <c r="AE100" s="6" t="n">
        <f aca="false">+AD100-AF100</f>
        <v>44.2177777777785</v>
      </c>
      <c r="AF100" s="25" t="n">
        <v>15</v>
      </c>
      <c r="AG100" s="6"/>
      <c r="AH100" s="7" t="n">
        <f aca="false">(G100+G99)/2</f>
        <v>2.5</v>
      </c>
      <c r="AI100" s="7"/>
      <c r="AJ100" s="8" t="n">
        <f aca="false">(+A100-A99)*24</f>
        <v>27</v>
      </c>
      <c r="AK100" s="8" t="n">
        <f aca="false">+AB100-AB99</f>
        <v>18</v>
      </c>
      <c r="AL100" s="8" t="n">
        <f aca="false">+AK100/AJ100*100</f>
        <v>66.6666666666667</v>
      </c>
      <c r="AM100" s="9"/>
      <c r="AN100" s="8" t="n">
        <f aca="false">+AK100/AJ100*24</f>
        <v>16</v>
      </c>
      <c r="AO100" s="8" t="n">
        <f aca="false">+AC100-AC99</f>
        <v>0</v>
      </c>
      <c r="AP100" s="8" t="n">
        <f aca="false">+AO100/AJ100*24</f>
        <v>0</v>
      </c>
      <c r="AQ100" s="8" t="n">
        <f aca="false">+AA100-AA99</f>
        <v>31</v>
      </c>
      <c r="AR100" s="6" t="n">
        <f aca="false">+AQ100/AJ100</f>
        <v>1.14814814814815</v>
      </c>
      <c r="AS100" s="6" t="n">
        <f aca="false">+AR100*24</f>
        <v>27.5555555555556</v>
      </c>
      <c r="AT100" s="8" t="n">
        <f aca="false">+AJ100/AQ100*60</f>
        <v>52.258064516129</v>
      </c>
      <c r="AU100" s="8" t="n">
        <f aca="false">+AK100/AQ100*60</f>
        <v>34.8387096774194</v>
      </c>
      <c r="AV100" s="48" t="s">
        <v>90</v>
      </c>
      <c r="AMJ100" s="0"/>
    </row>
    <row collapsed="false" customFormat="true" customHeight="false" hidden="false" ht="12.65" outlineLevel="0" r="101" s="48">
      <c r="A101" s="1" t="n">
        <v>39894.75</v>
      </c>
      <c r="B101" s="2" t="n">
        <v>16051.06</v>
      </c>
      <c r="C101" s="0"/>
      <c r="D101" s="3"/>
      <c r="E101" s="3"/>
      <c r="F101" s="3"/>
      <c r="G101" s="4" t="n">
        <v>4</v>
      </c>
      <c r="H101" s="4" t="n">
        <v>19.4</v>
      </c>
      <c r="I101" s="4"/>
      <c r="J101" s="4"/>
      <c r="K101" s="4" t="n">
        <v>22</v>
      </c>
      <c r="L101" s="4"/>
      <c r="M101" s="4"/>
      <c r="N101" s="4"/>
      <c r="O101" s="2"/>
      <c r="P101" s="5" t="n">
        <v>11</v>
      </c>
      <c r="Q101" s="5" t="n">
        <v>0</v>
      </c>
      <c r="R101" s="5"/>
      <c r="S101" s="5" t="s">
        <v>51</v>
      </c>
      <c r="T101" s="5"/>
      <c r="U101" s="5" t="n">
        <v>45</v>
      </c>
      <c r="V101" s="5" t="n">
        <v>43</v>
      </c>
      <c r="W101" s="5" t="n">
        <v>33</v>
      </c>
      <c r="X101" s="5" t="n">
        <v>3</v>
      </c>
      <c r="Y101" s="5" t="n">
        <v>-1</v>
      </c>
      <c r="Z101" s="5" t="n">
        <v>54</v>
      </c>
      <c r="AA101" s="5" t="n">
        <v>1825</v>
      </c>
      <c r="AB101" s="5" t="n">
        <v>1763</v>
      </c>
      <c r="AC101" s="5" t="n">
        <v>129</v>
      </c>
      <c r="AD101" s="6" t="n">
        <f aca="false">+(B101-B100)/(A101-A100)</f>
        <v>55.9499999999989</v>
      </c>
      <c r="AE101" s="6" t="n">
        <f aca="false">+AD101-AF101</f>
        <v>40.9499999999989</v>
      </c>
      <c r="AF101" s="25" t="n">
        <v>15</v>
      </c>
      <c r="AG101" s="6"/>
      <c r="AH101" s="7" t="n">
        <f aca="false">(G101+G100)/2</f>
        <v>3</v>
      </c>
      <c r="AI101" s="7"/>
      <c r="AJ101" s="8" t="n">
        <f aca="false">(+A101-A100)*24</f>
        <v>24</v>
      </c>
      <c r="AK101" s="8" t="n">
        <f aca="false">+AB101-AB100</f>
        <v>15</v>
      </c>
      <c r="AL101" s="8" t="n">
        <f aca="false">+AK101/AJ101*100</f>
        <v>62.5</v>
      </c>
      <c r="AM101" s="9"/>
      <c r="AN101" s="8" t="n">
        <f aca="false">+AK101/AJ101*24</f>
        <v>15</v>
      </c>
      <c r="AO101" s="8" t="n">
        <f aca="false">+AC101-AC100</f>
        <v>0</v>
      </c>
      <c r="AP101" s="8" t="n">
        <f aca="false">+AO101/AJ101*24</f>
        <v>0</v>
      </c>
      <c r="AQ101" s="8" t="n">
        <f aca="false">+AA101-AA100</f>
        <v>29</v>
      </c>
      <c r="AR101" s="6" t="n">
        <f aca="false">+AQ101/AJ101</f>
        <v>1.20833333333333</v>
      </c>
      <c r="AS101" s="6" t="n">
        <f aca="false">+AR101*24</f>
        <v>29</v>
      </c>
      <c r="AT101" s="8" t="n">
        <f aca="false">+AJ101/AQ101*60</f>
        <v>49.6551724137931</v>
      </c>
      <c r="AU101" s="8" t="n">
        <f aca="false">+AK101/AQ101*60</f>
        <v>31.0344827586207</v>
      </c>
      <c r="AV101" s="48" t="s">
        <v>91</v>
      </c>
      <c r="AMJ101" s="0"/>
    </row>
    <row collapsed="false" customFormat="true" customHeight="false" hidden="false" ht="12.65" outlineLevel="0" r="102" s="48">
      <c r="A102" s="1" t="n">
        <v>39899.75</v>
      </c>
      <c r="B102" s="2" t="n">
        <v>16377</v>
      </c>
      <c r="C102" s="0"/>
      <c r="D102" s="3"/>
      <c r="E102" s="3"/>
      <c r="F102" s="3"/>
      <c r="G102" s="4" t="n">
        <v>0</v>
      </c>
      <c r="H102" s="4" t="n">
        <v>19.3</v>
      </c>
      <c r="I102" s="4"/>
      <c r="J102" s="4"/>
      <c r="K102" s="4" t="n">
        <v>19.5</v>
      </c>
      <c r="L102" s="4"/>
      <c r="M102" s="4"/>
      <c r="N102" s="4"/>
      <c r="O102" s="2"/>
      <c r="P102" s="5" t="n">
        <v>11</v>
      </c>
      <c r="Q102" s="5" t="n">
        <v>0</v>
      </c>
      <c r="R102" s="5"/>
      <c r="S102" s="5" t="s">
        <v>51</v>
      </c>
      <c r="T102" s="5"/>
      <c r="U102" s="5" t="n">
        <v>57</v>
      </c>
      <c r="V102" s="5" t="s">
        <v>63</v>
      </c>
      <c r="W102" s="5" t="n">
        <v>38</v>
      </c>
      <c r="X102" s="5" t="n">
        <v>2</v>
      </c>
      <c r="Y102" s="5" t="n">
        <v>-1</v>
      </c>
      <c r="Z102" s="5" t="n">
        <v>55</v>
      </c>
      <c r="AA102" s="5" t="n">
        <v>1935</v>
      </c>
      <c r="AB102" s="5" t="n">
        <v>1856</v>
      </c>
      <c r="AC102" s="5" t="n">
        <v>129</v>
      </c>
      <c r="AD102" s="6" t="n">
        <f aca="false">+(B102-B101)/(A102-A101)</f>
        <v>65.1880000000001</v>
      </c>
      <c r="AE102" s="6" t="n">
        <f aca="false">+AD102-AF102</f>
        <v>50.1880000000001</v>
      </c>
      <c r="AF102" s="25" t="n">
        <v>15</v>
      </c>
      <c r="AG102" s="6"/>
      <c r="AH102" s="7" t="n">
        <f aca="false">(G102+G101)/2</f>
        <v>2</v>
      </c>
      <c r="AI102" s="7"/>
      <c r="AJ102" s="8" t="n">
        <f aca="false">(+A102-A101)*24</f>
        <v>120</v>
      </c>
      <c r="AK102" s="8" t="n">
        <f aca="false">+AB102-AB101</f>
        <v>93</v>
      </c>
      <c r="AL102" s="8" t="n">
        <f aca="false">+AK102/AJ102*100</f>
        <v>77.5</v>
      </c>
      <c r="AM102" s="9"/>
      <c r="AN102" s="8" t="n">
        <f aca="false">+AK102/AJ102*24</f>
        <v>18.6</v>
      </c>
      <c r="AO102" s="8" t="n">
        <f aca="false">+AC102-AC101</f>
        <v>0</v>
      </c>
      <c r="AP102" s="8" t="n">
        <f aca="false">+AO102/AJ102*24</f>
        <v>0</v>
      </c>
      <c r="AQ102" s="8" t="n">
        <f aca="false">+AA102-AA101</f>
        <v>110</v>
      </c>
      <c r="AR102" s="6" t="n">
        <f aca="false">+AQ102/AJ102</f>
        <v>0.916666666666667</v>
      </c>
      <c r="AS102" s="6" t="n">
        <f aca="false">+AR102*24</f>
        <v>22</v>
      </c>
      <c r="AT102" s="8" t="n">
        <f aca="false">+AJ102/AQ102*60</f>
        <v>65.4545454545455</v>
      </c>
      <c r="AU102" s="8" t="n">
        <f aca="false">+AK102/AQ102*60</f>
        <v>50.7272727272727</v>
      </c>
      <c r="AV102" s="48" t="s">
        <v>92</v>
      </c>
      <c r="AMJ102" s="0"/>
    </row>
    <row collapsed="false" customFormat="true" customHeight="false" hidden="false" ht="12.65" outlineLevel="0" r="103" s="48">
      <c r="A103" s="1" t="n">
        <v>39907.7916666667</v>
      </c>
      <c r="B103" s="2" t="n">
        <v>16838.38</v>
      </c>
      <c r="C103" s="0"/>
      <c r="D103" s="3"/>
      <c r="E103" s="3"/>
      <c r="F103" s="3"/>
      <c r="G103" s="4" t="n">
        <v>2</v>
      </c>
      <c r="H103" s="4" t="n">
        <v>19.6</v>
      </c>
      <c r="I103" s="4"/>
      <c r="J103" s="4"/>
      <c r="K103" s="4" t="n">
        <v>22</v>
      </c>
      <c r="L103" s="4"/>
      <c r="M103" s="4"/>
      <c r="N103" s="4"/>
      <c r="O103" s="2"/>
      <c r="P103" s="5" t="n">
        <v>11</v>
      </c>
      <c r="Q103" s="5" t="n">
        <v>0</v>
      </c>
      <c r="R103" s="5"/>
      <c r="S103" s="5" t="s">
        <v>51</v>
      </c>
      <c r="T103" s="5"/>
      <c r="U103" s="5" t="n">
        <v>50</v>
      </c>
      <c r="V103" s="5" t="n">
        <v>45</v>
      </c>
      <c r="W103" s="5" t="n">
        <v>43</v>
      </c>
      <c r="X103" s="5" t="n">
        <v>2</v>
      </c>
      <c r="Y103" s="5" t="n">
        <v>-3</v>
      </c>
      <c r="Z103" s="5" t="n">
        <v>46</v>
      </c>
      <c r="AA103" s="5" t="n">
        <v>2162</v>
      </c>
      <c r="AB103" s="5" t="n">
        <v>1980</v>
      </c>
      <c r="AC103" s="5" t="n">
        <v>130</v>
      </c>
      <c r="AD103" s="6" t="n">
        <f aca="false">+(B103-B102)/(A103-A102)</f>
        <v>57.3736787564941</v>
      </c>
      <c r="AE103" s="6" t="n">
        <f aca="false">+AD103-AF103</f>
        <v>42.3736787564941</v>
      </c>
      <c r="AF103" s="25" t="n">
        <v>15</v>
      </c>
      <c r="AG103" s="6"/>
      <c r="AH103" s="7" t="n">
        <f aca="false">(G103+G102)/2</f>
        <v>1</v>
      </c>
      <c r="AI103" s="7"/>
      <c r="AJ103" s="8" t="n">
        <f aca="false">(+A103-A102)*24</f>
        <v>192.999999999942</v>
      </c>
      <c r="AK103" s="8" t="n">
        <f aca="false">+AB103-AB102</f>
        <v>124</v>
      </c>
      <c r="AL103" s="8" t="n">
        <f aca="false">+AK103/AJ103*100</f>
        <v>64.2487046632318</v>
      </c>
      <c r="AM103" s="9"/>
      <c r="AN103" s="8" t="n">
        <f aca="false">+AK103/AJ103*24</f>
        <v>15.4196891191756</v>
      </c>
      <c r="AO103" s="8" t="n">
        <f aca="false">+AC103-AC102</f>
        <v>1</v>
      </c>
      <c r="AP103" s="8" t="n">
        <f aca="false">+AO103/AJ103*24</f>
        <v>0.124352331606255</v>
      </c>
      <c r="AQ103" s="8" t="n">
        <f aca="false">+AA103-AA102</f>
        <v>227</v>
      </c>
      <c r="AR103" s="6" t="n">
        <f aca="false">+AQ103/AJ103</f>
        <v>1.17616580310916</v>
      </c>
      <c r="AS103" s="6" t="n">
        <f aca="false">+AR103*24</f>
        <v>28.2279792746199</v>
      </c>
      <c r="AT103" s="8" t="n">
        <f aca="false">+AJ103/AQ103*60</f>
        <v>51.0132158590155</v>
      </c>
      <c r="AU103" s="8" t="n">
        <f aca="false">+AK103/AQ103*60</f>
        <v>32.7753303964758</v>
      </c>
      <c r="AMJ103" s="0"/>
    </row>
    <row collapsed="false" customFormat="true" customHeight="false" hidden="false" ht="12.65" outlineLevel="0" r="104" s="48">
      <c r="A104" s="1" t="n">
        <v>39909.7083333333</v>
      </c>
      <c r="B104" s="2" t="n">
        <v>16928.92</v>
      </c>
      <c r="C104" s="0"/>
      <c r="D104" s="3"/>
      <c r="E104" s="3"/>
      <c r="F104" s="3"/>
      <c r="G104" s="4" t="n">
        <v>6</v>
      </c>
      <c r="H104" s="4" t="n">
        <v>21.1</v>
      </c>
      <c r="I104" s="4"/>
      <c r="J104" s="4"/>
      <c r="K104" s="4" t="n">
        <v>24</v>
      </c>
      <c r="L104" s="4"/>
      <c r="M104" s="4"/>
      <c r="N104" s="4"/>
      <c r="O104" s="2"/>
      <c r="P104" s="5" t="n">
        <v>11</v>
      </c>
      <c r="Q104" s="5" t="n">
        <v>0</v>
      </c>
      <c r="R104" s="5"/>
      <c r="S104" s="5" t="s">
        <v>48</v>
      </c>
      <c r="T104" s="5"/>
      <c r="U104" s="5" t="n">
        <v>40</v>
      </c>
      <c r="V104" s="5" t="n">
        <v>41</v>
      </c>
      <c r="W104" s="5" t="n">
        <v>40</v>
      </c>
      <c r="X104" s="5" t="n">
        <v>3</v>
      </c>
      <c r="Y104" s="5" t="n">
        <v>4</v>
      </c>
      <c r="Z104" s="5" t="n">
        <v>47</v>
      </c>
      <c r="AA104" s="5" t="n">
        <v>2222</v>
      </c>
      <c r="AB104" s="5" t="n">
        <v>2006</v>
      </c>
      <c r="AC104" s="5" t="n">
        <v>130</v>
      </c>
      <c r="AD104" s="6" t="n">
        <f aca="false">+(B104-B103)/(A104-A103)</f>
        <v>47.2382608694442</v>
      </c>
      <c r="AE104" s="6" t="n">
        <f aca="false">+AD104-AF104</f>
        <v>32.2382608694442</v>
      </c>
      <c r="AF104" s="25" t="n">
        <v>15</v>
      </c>
      <c r="AG104" s="6"/>
      <c r="AH104" s="7" t="n">
        <f aca="false">(G104+G103)/2</f>
        <v>4</v>
      </c>
      <c r="AI104" s="7"/>
      <c r="AJ104" s="8" t="n">
        <f aca="false">(+A104-A103)*24</f>
        <v>46.0000000001164</v>
      </c>
      <c r="AK104" s="8" t="n">
        <f aca="false">+AB104-AB103</f>
        <v>26</v>
      </c>
      <c r="AL104" s="8" t="n">
        <f aca="false">+AK104/AJ104*100</f>
        <v>56.5217391302917</v>
      </c>
      <c r="AM104" s="9"/>
      <c r="AN104" s="8" t="n">
        <f aca="false">+AK104/AJ104*24</f>
        <v>13.56521739127</v>
      </c>
      <c r="AO104" s="8" t="n">
        <f aca="false">+AC104-AC103</f>
        <v>0</v>
      </c>
      <c r="AP104" s="8" t="n">
        <f aca="false">+AO104/AJ104*24</f>
        <v>0</v>
      </c>
      <c r="AQ104" s="8" t="n">
        <f aca="false">+AA104-AA103</f>
        <v>60</v>
      </c>
      <c r="AR104" s="6" t="n">
        <f aca="false">+AQ104/AJ104</f>
        <v>1.30434782608366</v>
      </c>
      <c r="AS104" s="6" t="n">
        <f aca="false">+AR104*24</f>
        <v>31.3043478260077</v>
      </c>
      <c r="AT104" s="8" t="n">
        <f aca="false">+AJ104/AQ104*60</f>
        <v>46.0000000001164</v>
      </c>
      <c r="AU104" s="8" t="n">
        <f aca="false">+AK104/AQ104*60</f>
        <v>26</v>
      </c>
      <c r="AMJ104" s="0"/>
    </row>
    <row collapsed="false" customFormat="true" customHeight="false" hidden="false" ht="12.65" outlineLevel="0" r="105" s="48">
      <c r="A105" s="1" t="n">
        <v>39915.6666666667</v>
      </c>
      <c r="B105" s="2" t="n">
        <v>17272.33</v>
      </c>
      <c r="C105" s="0"/>
      <c r="D105" s="3"/>
      <c r="E105" s="3"/>
      <c r="F105" s="3"/>
      <c r="G105" s="4" t="n">
        <v>7</v>
      </c>
      <c r="H105" s="4" t="n">
        <v>22</v>
      </c>
      <c r="I105" s="4"/>
      <c r="J105" s="4"/>
      <c r="K105" s="4" t="n">
        <v>25</v>
      </c>
      <c r="L105" s="4"/>
      <c r="M105" s="4"/>
      <c r="N105" s="4"/>
      <c r="O105" s="2"/>
      <c r="P105" s="5" t="n">
        <v>11</v>
      </c>
      <c r="Q105" s="5" t="n">
        <v>0</v>
      </c>
      <c r="R105" s="5"/>
      <c r="S105" s="5" t="s">
        <v>48</v>
      </c>
      <c r="T105" s="5"/>
      <c r="U105" s="5" t="n">
        <v>37</v>
      </c>
      <c r="V105" s="5" t="n">
        <v>40</v>
      </c>
      <c r="W105" s="5" t="n">
        <v>36</v>
      </c>
      <c r="X105" s="5" t="n">
        <v>3</v>
      </c>
      <c r="Y105" s="5" t="n">
        <v>6</v>
      </c>
      <c r="Z105" s="5" t="n">
        <v>51</v>
      </c>
      <c r="AA105" s="5" t="n">
        <v>2404</v>
      </c>
      <c r="AB105" s="5" t="n">
        <v>2089</v>
      </c>
      <c r="AC105" s="5" t="n">
        <v>130</v>
      </c>
      <c r="AD105" s="6" t="n">
        <f aca="false">+(B105-B104)/(A105-A104)</f>
        <v>57.6352447552923</v>
      </c>
      <c r="AE105" s="6" t="n">
        <f aca="false">+AD105-AF105</f>
        <v>42.6352447552923</v>
      </c>
      <c r="AF105" s="25" t="n">
        <v>15</v>
      </c>
      <c r="AG105" s="6"/>
      <c r="AH105" s="7" t="n">
        <f aca="false">(G105+G104)/2</f>
        <v>6.5</v>
      </c>
      <c r="AI105" s="7"/>
      <c r="AJ105" s="8" t="n">
        <f aca="false">(+A105-A104)*24</f>
        <v>142.999999999884</v>
      </c>
      <c r="AK105" s="8" t="n">
        <f aca="false">+AB105-AB104</f>
        <v>83</v>
      </c>
      <c r="AL105" s="8" t="n">
        <f aca="false">+AK105/AJ105*100</f>
        <v>58.0419580420053</v>
      </c>
      <c r="AM105" s="9"/>
      <c r="AN105" s="8" t="n">
        <f aca="false">+AK105/AJ105*24</f>
        <v>13.9300699300813</v>
      </c>
      <c r="AO105" s="8" t="n">
        <f aca="false">+AC105-AC104</f>
        <v>0</v>
      </c>
      <c r="AP105" s="8" t="n">
        <f aca="false">+AO105/AJ105*24</f>
        <v>0</v>
      </c>
      <c r="AQ105" s="8" t="n">
        <f aca="false">+AA105-AA104</f>
        <v>182</v>
      </c>
      <c r="AR105" s="6" t="n">
        <f aca="false">+AQ105/AJ105</f>
        <v>1.27272727272831</v>
      </c>
      <c r="AS105" s="6" t="n">
        <f aca="false">+AR105*24</f>
        <v>30.5454545454794</v>
      </c>
      <c r="AT105" s="8" t="n">
        <f aca="false">+AJ105/AQ105*60</f>
        <v>47.1428571428188</v>
      </c>
      <c r="AU105" s="8" t="n">
        <f aca="false">+AK105/AQ105*60</f>
        <v>27.3626373626374</v>
      </c>
      <c r="AV105" s="48" t="s">
        <v>93</v>
      </c>
      <c r="AMJ105" s="0"/>
    </row>
    <row collapsed="false" customFormat="true" customHeight="false" hidden="false" ht="12.65" outlineLevel="0" r="106" s="48">
      <c r="A106" s="1" t="n">
        <v>39919.5208333333</v>
      </c>
      <c r="B106" s="2" t="n">
        <v>17408.33</v>
      </c>
      <c r="C106" s="0"/>
      <c r="D106" s="3"/>
      <c r="E106" s="3"/>
      <c r="F106" s="3"/>
      <c r="G106" s="4" t="n">
        <v>7</v>
      </c>
      <c r="H106" s="4" t="n">
        <v>21.1</v>
      </c>
      <c r="I106" s="4"/>
      <c r="J106" s="4"/>
      <c r="K106" s="4" t="n">
        <v>23.6</v>
      </c>
      <c r="L106" s="4"/>
      <c r="M106" s="4"/>
      <c r="N106" s="4"/>
      <c r="O106" s="2"/>
      <c r="P106" s="5" t="n">
        <v>11</v>
      </c>
      <c r="Q106" s="5" t="n">
        <v>-2</v>
      </c>
      <c r="R106" s="5"/>
      <c r="S106" s="5" t="s">
        <v>48</v>
      </c>
      <c r="T106" s="5"/>
      <c r="U106" s="5" t="n">
        <v>47</v>
      </c>
      <c r="V106" s="5" t="n">
        <v>35</v>
      </c>
      <c r="W106" s="5" t="n">
        <v>33</v>
      </c>
      <c r="X106" s="5" t="n">
        <v>4</v>
      </c>
      <c r="Y106" s="5" t="n">
        <v>2</v>
      </c>
      <c r="Z106" s="5" t="n">
        <v>54</v>
      </c>
      <c r="AA106" s="5" t="n">
        <v>2524</v>
      </c>
      <c r="AB106" s="5" t="n">
        <v>2123</v>
      </c>
      <c r="AC106" s="5" t="n">
        <v>130</v>
      </c>
      <c r="AD106" s="6" t="n">
        <f aca="false">+(B106-B105)/(A106-A105)</f>
        <v>35.2864864864421</v>
      </c>
      <c r="AE106" s="6" t="n">
        <f aca="false">+AD106-AF106</f>
        <v>20.2864864864421</v>
      </c>
      <c r="AF106" s="25" t="n">
        <v>15</v>
      </c>
      <c r="AG106" s="6"/>
      <c r="AH106" s="7" t="n">
        <f aca="false">(G106+G105)/2</f>
        <v>7</v>
      </c>
      <c r="AI106" s="7"/>
      <c r="AJ106" s="8" t="n">
        <f aca="false">(+A106-A105)*24</f>
        <v>92.5000000001164</v>
      </c>
      <c r="AK106" s="8" t="n">
        <f aca="false">+AB106-AB105</f>
        <v>34</v>
      </c>
      <c r="AL106" s="8" t="n">
        <f aca="false">+AK106/AJ106*100</f>
        <v>36.7567567567105</v>
      </c>
      <c r="AM106" s="9"/>
      <c r="AN106" s="8" t="n">
        <f aca="false">+AK106/AJ106*24</f>
        <v>8.82162162161052</v>
      </c>
      <c r="AO106" s="8" t="n">
        <f aca="false">+AC106-AC105</f>
        <v>0</v>
      </c>
      <c r="AP106" s="8" t="n">
        <f aca="false">+AO106/AJ106*24</f>
        <v>0</v>
      </c>
      <c r="AQ106" s="8" t="n">
        <f aca="false">+AA106-AA105</f>
        <v>120</v>
      </c>
      <c r="AR106" s="6" t="n">
        <f aca="false">+AQ106/AJ106</f>
        <v>1.29729729729566</v>
      </c>
      <c r="AS106" s="6" t="n">
        <f aca="false">+AR106*24</f>
        <v>31.1351351350959</v>
      </c>
      <c r="AT106" s="8" t="n">
        <f aca="false">+AJ106/AQ106*60</f>
        <v>46.2500000000582</v>
      </c>
      <c r="AU106" s="8" t="n">
        <f aca="false">+AK106/AQ106*60</f>
        <v>17</v>
      </c>
      <c r="AV106" s="48" t="s">
        <v>94</v>
      </c>
      <c r="AMJ106" s="0"/>
    </row>
    <row collapsed="false" customFormat="true" customHeight="false" hidden="false" ht="12.65" outlineLevel="0" r="107" s="48">
      <c r="A107" s="1" t="n">
        <v>39920.7916666667</v>
      </c>
      <c r="B107" s="2" t="n">
        <v>17447.32</v>
      </c>
      <c r="C107" s="0"/>
      <c r="D107" s="3"/>
      <c r="E107" s="3"/>
      <c r="F107" s="3"/>
      <c r="G107" s="4" t="n">
        <v>10</v>
      </c>
      <c r="H107" s="4" t="n">
        <v>20.6</v>
      </c>
      <c r="I107" s="4"/>
      <c r="J107" s="4"/>
      <c r="K107" s="4" t="n">
        <v>23</v>
      </c>
      <c r="L107" s="4"/>
      <c r="M107" s="4"/>
      <c r="N107" s="4"/>
      <c r="O107" s="2"/>
      <c r="P107" s="5" t="n">
        <v>11</v>
      </c>
      <c r="Q107" s="5" t="n">
        <v>-2</v>
      </c>
      <c r="R107" s="5"/>
      <c r="S107" s="5" t="s">
        <v>48</v>
      </c>
      <c r="T107" s="5"/>
      <c r="U107" s="5" t="n">
        <v>29</v>
      </c>
      <c r="V107" s="5" t="n">
        <v>32</v>
      </c>
      <c r="W107" s="5" t="n">
        <v>29</v>
      </c>
      <c r="X107" s="5" t="n">
        <v>6</v>
      </c>
      <c r="Y107" s="5" t="n">
        <v>7</v>
      </c>
      <c r="Z107" s="5" t="n">
        <v>49</v>
      </c>
      <c r="AA107" s="5" t="n">
        <v>2560</v>
      </c>
      <c r="AB107" s="5" t="n">
        <v>2133</v>
      </c>
      <c r="AC107" s="5" t="n">
        <v>130</v>
      </c>
      <c r="AD107" s="6" t="n">
        <f aca="false">+(B107-B106)/(A107-A106)</f>
        <v>30.6806557378204</v>
      </c>
      <c r="AE107" s="6" t="n">
        <f aca="false">+AD107-AF107</f>
        <v>15.6806557378204</v>
      </c>
      <c r="AF107" s="25" t="n">
        <v>15</v>
      </c>
      <c r="AG107" s="6"/>
      <c r="AH107" s="7" t="n">
        <f aca="false">(G107+G106)/2</f>
        <v>8.5</v>
      </c>
      <c r="AI107" s="7"/>
      <c r="AJ107" s="8" t="n">
        <f aca="false">(+A107-A106)*24</f>
        <v>30.4999999998836</v>
      </c>
      <c r="AK107" s="8" t="n">
        <f aca="false">+AB107-AB106</f>
        <v>10</v>
      </c>
      <c r="AL107" s="8" t="n">
        <f aca="false">+AK107/AJ107*100</f>
        <v>32.7868852460268</v>
      </c>
      <c r="AM107" s="9"/>
      <c r="AN107" s="8" t="n">
        <f aca="false">+AK107/AJ107*24</f>
        <v>7.86885245904643</v>
      </c>
      <c r="AO107" s="8" t="n">
        <f aca="false">+AC107-AC106</f>
        <v>0</v>
      </c>
      <c r="AP107" s="8" t="n">
        <f aca="false">+AO107/AJ107*24</f>
        <v>0</v>
      </c>
      <c r="AQ107" s="8" t="n">
        <f aca="false">+AA107-AA106</f>
        <v>36</v>
      </c>
      <c r="AR107" s="6" t="n">
        <f aca="false">+AQ107/AJ107</f>
        <v>1.18032786885696</v>
      </c>
      <c r="AS107" s="6" t="n">
        <f aca="false">+AR107*24</f>
        <v>28.3278688525671</v>
      </c>
      <c r="AT107" s="8" t="n">
        <f aca="false">+AJ107/AQ107*60</f>
        <v>50.8333333331393</v>
      </c>
      <c r="AU107" s="8" t="n">
        <f aca="false">+AK107/AQ107*60</f>
        <v>16.6666666666667</v>
      </c>
      <c r="AMJ107" s="0"/>
    </row>
    <row collapsed="false" customFormat="true" customHeight="false" hidden="false" ht="12.65" outlineLevel="0" r="108" s="48">
      <c r="A108" s="1" t="n">
        <v>39923.8194444444</v>
      </c>
      <c r="B108" s="2" t="n">
        <v>17557.89</v>
      </c>
      <c r="C108" s="0"/>
      <c r="D108" s="3"/>
      <c r="E108" s="3"/>
      <c r="F108" s="3"/>
      <c r="G108" s="4" t="n">
        <v>7</v>
      </c>
      <c r="H108" s="4" t="n">
        <v>19.6</v>
      </c>
      <c r="I108" s="4"/>
      <c r="J108" s="4"/>
      <c r="K108" s="4" t="n">
        <v>22</v>
      </c>
      <c r="L108" s="4"/>
      <c r="M108" s="4"/>
      <c r="N108" s="4"/>
      <c r="O108" s="2"/>
      <c r="P108" s="5" t="n">
        <v>11</v>
      </c>
      <c r="Q108" s="5" t="n">
        <v>-2</v>
      </c>
      <c r="R108" s="5"/>
      <c r="S108" s="5" t="s">
        <v>48</v>
      </c>
      <c r="T108" s="5"/>
      <c r="U108" s="5" t="n">
        <v>35</v>
      </c>
      <c r="V108" s="5" t="n">
        <v>35</v>
      </c>
      <c r="W108" s="5" t="n">
        <v>34</v>
      </c>
      <c r="X108" s="5" t="n">
        <v>5</v>
      </c>
      <c r="Y108" s="5" t="n">
        <v>7</v>
      </c>
      <c r="Z108" s="5" t="n">
        <v>45</v>
      </c>
      <c r="AA108" s="5" t="n">
        <v>2662</v>
      </c>
      <c r="AB108" s="5" t="n">
        <v>2162</v>
      </c>
      <c r="AC108" s="5" t="n">
        <v>130</v>
      </c>
      <c r="AD108" s="6" t="n">
        <f aca="false">+(B108-B107)/(A108-A107)</f>
        <v>36.5185321100526</v>
      </c>
      <c r="AE108" s="6" t="n">
        <f aca="false">+AD108-AF108</f>
        <v>21.5185321100526</v>
      </c>
      <c r="AF108" s="25" t="n">
        <v>15</v>
      </c>
      <c r="AG108" s="6"/>
      <c r="AH108" s="7" t="n">
        <f aca="false">(G108+G107)/2</f>
        <v>8.5</v>
      </c>
      <c r="AI108" s="7"/>
      <c r="AJ108" s="8" t="n">
        <f aca="false">(+A108-A107)*24</f>
        <v>72.6666666667443</v>
      </c>
      <c r="AK108" s="8" t="n">
        <f aca="false">+AB108-AB107</f>
        <v>29</v>
      </c>
      <c r="AL108" s="8" t="n">
        <f aca="false">+AK108/AJ108*100</f>
        <v>39.9082568806913</v>
      </c>
      <c r="AM108" s="9"/>
      <c r="AN108" s="8" t="n">
        <f aca="false">+AK108/AJ108*24</f>
        <v>9.57798165136592</v>
      </c>
      <c r="AO108" s="8" t="n">
        <f aca="false">+AC108-AC107</f>
        <v>0</v>
      </c>
      <c r="AP108" s="8" t="n">
        <f aca="false">+AO108/AJ108*24</f>
        <v>0</v>
      </c>
      <c r="AQ108" s="8" t="n">
        <f aca="false">+AA108-AA107</f>
        <v>102</v>
      </c>
      <c r="AR108" s="6" t="n">
        <f aca="false">+AQ108/AJ108</f>
        <v>1.40366972476914</v>
      </c>
      <c r="AS108" s="6" t="n">
        <f aca="false">+AR108*24</f>
        <v>33.6880733944594</v>
      </c>
      <c r="AT108" s="8" t="n">
        <f aca="false">+AJ108/AQ108*60</f>
        <v>42.7450980392613</v>
      </c>
      <c r="AU108" s="8" t="n">
        <f aca="false">+AK108/AQ108*60</f>
        <v>17.0588235294118</v>
      </c>
      <c r="AMJ108" s="0"/>
    </row>
    <row collapsed="false" customFormat="true" customHeight="false" hidden="false" ht="12.65" outlineLevel="0" r="109" s="48">
      <c r="A109" s="1" t="n">
        <v>39929.7916666667</v>
      </c>
      <c r="B109" s="2" t="n">
        <v>17718.5</v>
      </c>
      <c r="C109" s="0"/>
      <c r="D109" s="3"/>
      <c r="E109" s="3"/>
      <c r="F109" s="3"/>
      <c r="G109" s="4" t="n">
        <v>9</v>
      </c>
      <c r="H109" s="4" t="n">
        <v>20.1</v>
      </c>
      <c r="I109" s="4"/>
      <c r="J109" s="4"/>
      <c r="K109" s="4" t="n">
        <v>22</v>
      </c>
      <c r="L109" s="4"/>
      <c r="M109" s="4"/>
      <c r="N109" s="4"/>
      <c r="O109" s="2"/>
      <c r="P109" s="5" t="n">
        <v>11</v>
      </c>
      <c r="Q109" s="5" t="n">
        <v>-2</v>
      </c>
      <c r="R109" s="5"/>
      <c r="S109" s="5" t="s">
        <v>48</v>
      </c>
      <c r="T109" s="5"/>
      <c r="U109" s="5" t="n">
        <v>29</v>
      </c>
      <c r="V109" s="5" t="n">
        <v>33</v>
      </c>
      <c r="W109" s="5" t="n">
        <v>29</v>
      </c>
      <c r="X109" s="5" t="n">
        <v>7</v>
      </c>
      <c r="Y109" s="5" t="n">
        <v>8</v>
      </c>
      <c r="Z109" s="5" t="n">
        <v>48</v>
      </c>
      <c r="AA109" s="5" t="n">
        <v>2836</v>
      </c>
      <c r="AB109" s="5" t="n">
        <v>2210</v>
      </c>
      <c r="AC109" s="5" t="n">
        <v>130</v>
      </c>
      <c r="AD109" s="6" t="n">
        <f aca="false">+(B109-B108)/(A109-A108)</f>
        <v>26.892837209317</v>
      </c>
      <c r="AE109" s="6" t="n">
        <f aca="false">+AD109-AF109</f>
        <v>11.892837209317</v>
      </c>
      <c r="AF109" s="25" t="n">
        <v>15</v>
      </c>
      <c r="AG109" s="6"/>
      <c r="AH109" s="7" t="n">
        <f aca="false">(G109+G108)/2</f>
        <v>8</v>
      </c>
      <c r="AI109" s="7"/>
      <c r="AJ109" s="8" t="n">
        <f aca="false">(+A109-A108)*24</f>
        <v>143.333333333256</v>
      </c>
      <c r="AK109" s="8" t="n">
        <f aca="false">+AB109-AB108</f>
        <v>48</v>
      </c>
      <c r="AL109" s="8" t="n">
        <f aca="false">+AK109/AJ109*100</f>
        <v>33.4883720930414</v>
      </c>
      <c r="AM109" s="9"/>
      <c r="AN109" s="8" t="n">
        <f aca="false">+AK109/AJ109*24</f>
        <v>8.03720930232993</v>
      </c>
      <c r="AO109" s="8" t="n">
        <f aca="false">+AC109-AC108</f>
        <v>0</v>
      </c>
      <c r="AP109" s="8" t="n">
        <f aca="false">+AO109/AJ109*24</f>
        <v>0</v>
      </c>
      <c r="AQ109" s="8" t="n">
        <f aca="false">+AA109-AA108</f>
        <v>174</v>
      </c>
      <c r="AR109" s="6" t="n">
        <f aca="false">+AQ109/AJ109</f>
        <v>1.21395348837275</v>
      </c>
      <c r="AS109" s="6" t="n">
        <f aca="false">+AR109*24</f>
        <v>29.134883720946</v>
      </c>
      <c r="AT109" s="8" t="n">
        <f aca="false">+AJ109/AQ109*60</f>
        <v>49.4252873562951</v>
      </c>
      <c r="AU109" s="8" t="n">
        <f aca="false">+AK109/AQ109*60</f>
        <v>16.551724137931</v>
      </c>
      <c r="AV109" s="48" t="s">
        <v>95</v>
      </c>
      <c r="AMJ109" s="0"/>
    </row>
    <row collapsed="false" customFormat="true" customHeight="false" hidden="false" ht="12.65" outlineLevel="0" r="110" s="48">
      <c r="A110" s="1" t="n">
        <v>39931.7916666667</v>
      </c>
      <c r="B110" s="2" t="n">
        <v>17776.9</v>
      </c>
      <c r="C110" s="0"/>
      <c r="D110" s="3"/>
      <c r="E110" s="3"/>
      <c r="F110" s="3"/>
      <c r="G110" s="4" t="n">
        <v>10</v>
      </c>
      <c r="H110" s="4" t="n">
        <v>20.6</v>
      </c>
      <c r="I110" s="4"/>
      <c r="J110" s="4"/>
      <c r="K110" s="4" t="n">
        <v>22.8</v>
      </c>
      <c r="L110" s="4"/>
      <c r="M110" s="4"/>
      <c r="N110" s="4"/>
      <c r="O110" s="2"/>
      <c r="P110" s="5" t="n">
        <v>11</v>
      </c>
      <c r="Q110" s="5" t="n">
        <v>-2</v>
      </c>
      <c r="R110" s="5"/>
      <c r="S110" s="5" t="s">
        <v>51</v>
      </c>
      <c r="T110" s="5"/>
      <c r="U110" s="5" t="n">
        <v>36</v>
      </c>
      <c r="V110" s="5" t="n">
        <v>32</v>
      </c>
      <c r="W110" s="5" t="n">
        <v>28</v>
      </c>
      <c r="X110" s="5" t="n">
        <v>6</v>
      </c>
      <c r="Y110" s="5" t="n">
        <v>1</v>
      </c>
      <c r="Z110" s="5" t="n">
        <v>55</v>
      </c>
      <c r="AA110" s="5" t="n">
        <v>2890</v>
      </c>
      <c r="AB110" s="5" t="n">
        <v>2223</v>
      </c>
      <c r="AC110" s="5" t="n">
        <v>130</v>
      </c>
      <c r="AD110" s="6" t="n">
        <f aca="false">+(B110-B109)/(A110-A109)</f>
        <v>29.2000000000007</v>
      </c>
      <c r="AE110" s="6" t="n">
        <f aca="false">+AD110-AF110</f>
        <v>14.2000000000007</v>
      </c>
      <c r="AF110" s="25" t="n">
        <v>15</v>
      </c>
      <c r="AG110" s="6"/>
      <c r="AH110" s="7" t="n">
        <f aca="false">(G110+G109)/2</f>
        <v>9.5</v>
      </c>
      <c r="AI110" s="7"/>
      <c r="AJ110" s="8" t="n">
        <f aca="false">(+A110-A109)*24</f>
        <v>48</v>
      </c>
      <c r="AK110" s="8" t="n">
        <f aca="false">+AB110-AB109</f>
        <v>13</v>
      </c>
      <c r="AL110" s="8" t="n">
        <f aca="false">+AK110/AJ110*100</f>
        <v>27.0833333333333</v>
      </c>
      <c r="AM110" s="9"/>
      <c r="AN110" s="8" t="n">
        <f aca="false">+AK110/AJ110*24</f>
        <v>6.5</v>
      </c>
      <c r="AO110" s="8" t="n">
        <f aca="false">+AC110-AC109</f>
        <v>0</v>
      </c>
      <c r="AP110" s="8" t="n">
        <f aca="false">+AO110/AJ110*24</f>
        <v>0</v>
      </c>
      <c r="AQ110" s="8" t="n">
        <f aca="false">+AA110-AA109</f>
        <v>54</v>
      </c>
      <c r="AR110" s="6" t="n">
        <f aca="false">+AQ110/AJ110</f>
        <v>1.125</v>
      </c>
      <c r="AS110" s="6" t="n">
        <f aca="false">+AR110*24</f>
        <v>27</v>
      </c>
      <c r="AT110" s="8" t="n">
        <f aca="false">+AJ110/AQ110*60</f>
        <v>53.3333333333333</v>
      </c>
      <c r="AU110" s="8" t="n">
        <f aca="false">+AK110/AQ110*60</f>
        <v>14.4444444444444</v>
      </c>
      <c r="AMJ110" s="0"/>
    </row>
    <row collapsed="false" customFormat="true" customHeight="false" hidden="false" ht="12.65" outlineLevel="0" r="111" s="48">
      <c r="A111" s="1" t="n">
        <v>39941.5</v>
      </c>
      <c r="B111" s="2" t="n">
        <v>18069.77</v>
      </c>
      <c r="C111" s="0"/>
      <c r="D111" s="3"/>
      <c r="E111" s="3"/>
      <c r="F111" s="3"/>
      <c r="G111" s="4" t="n">
        <v>8</v>
      </c>
      <c r="H111" s="4" t="n">
        <v>19.9</v>
      </c>
      <c r="I111" s="4"/>
      <c r="J111" s="4"/>
      <c r="K111" s="4" t="n">
        <v>20.4</v>
      </c>
      <c r="L111" s="4"/>
      <c r="M111" s="4"/>
      <c r="N111" s="4"/>
      <c r="O111" s="2"/>
      <c r="P111" s="5" t="n">
        <v>11</v>
      </c>
      <c r="Q111" s="5" t="n">
        <v>-2</v>
      </c>
      <c r="R111" s="5"/>
      <c r="S111" s="5" t="s">
        <v>48</v>
      </c>
      <c r="T111" s="5"/>
      <c r="U111" s="5" t="n">
        <v>35</v>
      </c>
      <c r="V111" s="5" t="n">
        <v>34</v>
      </c>
      <c r="W111" s="5" t="n">
        <v>35</v>
      </c>
      <c r="X111" s="5" t="n">
        <v>6</v>
      </c>
      <c r="Y111" s="5" t="n">
        <v>6</v>
      </c>
      <c r="Z111" s="5" t="n">
        <v>47</v>
      </c>
      <c r="AA111" s="5" t="n">
        <v>3158</v>
      </c>
      <c r="AB111" s="5" t="n">
        <v>2290</v>
      </c>
      <c r="AC111" s="5" t="n">
        <v>130</v>
      </c>
      <c r="AD111" s="6" t="n">
        <f aca="false">+(B111-B110)/(A111-A110)</f>
        <v>30.1668669527821</v>
      </c>
      <c r="AE111" s="6" t="n">
        <f aca="false">+AD111-AF111</f>
        <v>15.1668669527821</v>
      </c>
      <c r="AF111" s="25" t="n">
        <v>15</v>
      </c>
      <c r="AG111" s="6"/>
      <c r="AH111" s="7" t="n">
        <f aca="false">(G111+G110)/2</f>
        <v>9</v>
      </c>
      <c r="AI111" s="7"/>
      <c r="AJ111" s="8" t="n">
        <f aca="false">(+A111-A110)*24</f>
        <v>233.000000000058</v>
      </c>
      <c r="AK111" s="8" t="n">
        <f aca="false">+AB111-AB110</f>
        <v>67</v>
      </c>
      <c r="AL111" s="8" t="n">
        <f aca="false">+AK111/AJ111*100</f>
        <v>28.7553648068598</v>
      </c>
      <c r="AM111" s="9"/>
      <c r="AN111" s="8" t="n">
        <f aca="false">+AK111/AJ111*24</f>
        <v>6.90128755364635</v>
      </c>
      <c r="AO111" s="8" t="n">
        <f aca="false">+AC111-AC110</f>
        <v>0</v>
      </c>
      <c r="AP111" s="8" t="n">
        <f aca="false">+AO111/AJ111*24</f>
        <v>0</v>
      </c>
      <c r="AQ111" s="8" t="n">
        <f aca="false">+AA111-AA110</f>
        <v>268</v>
      </c>
      <c r="AR111" s="6" t="n">
        <f aca="false">+AQ111/AJ111</f>
        <v>1.15021459227439</v>
      </c>
      <c r="AS111" s="6" t="n">
        <f aca="false">+AR111*24</f>
        <v>27.6051502145854</v>
      </c>
      <c r="AT111" s="8" t="n">
        <f aca="false">+AJ111/AQ111*60</f>
        <v>52.1641791044906</v>
      </c>
      <c r="AU111" s="8" t="n">
        <f aca="false">+AK111/AQ111*60</f>
        <v>15</v>
      </c>
      <c r="AMJ111" s="0"/>
    </row>
    <row collapsed="false" customFormat="true" customHeight="false" hidden="false" ht="12.65" outlineLevel="0" r="112" s="48">
      <c r="A112" s="1" t="n">
        <v>39958.8333333333</v>
      </c>
      <c r="B112" s="2" t="n">
        <v>18538.5</v>
      </c>
      <c r="C112" s="0"/>
      <c r="D112" s="3"/>
      <c r="E112" s="3"/>
      <c r="F112" s="3"/>
      <c r="G112" s="4" t="n">
        <v>11</v>
      </c>
      <c r="H112" s="4" t="n">
        <v>22</v>
      </c>
      <c r="I112" s="4"/>
      <c r="J112" s="4"/>
      <c r="K112" s="4" t="n">
        <v>22</v>
      </c>
      <c r="L112" s="4"/>
      <c r="M112" s="4"/>
      <c r="N112" s="4"/>
      <c r="O112" s="2"/>
      <c r="P112" s="5" t="n">
        <v>11</v>
      </c>
      <c r="Q112" s="5" t="n">
        <v>-2</v>
      </c>
      <c r="R112" s="5"/>
      <c r="S112" s="5" t="s">
        <v>51</v>
      </c>
      <c r="T112" s="5"/>
      <c r="U112" s="5" t="n">
        <v>36</v>
      </c>
      <c r="V112" s="5" t="n">
        <v>31</v>
      </c>
      <c r="W112" s="5" t="n">
        <v>27</v>
      </c>
      <c r="X112" s="5" t="n">
        <v>6</v>
      </c>
      <c r="Y112" s="5" t="n">
        <v>1</v>
      </c>
      <c r="Z112" s="5" t="n">
        <v>47</v>
      </c>
      <c r="AA112" s="5" t="n">
        <v>3632</v>
      </c>
      <c r="AB112" s="5" t="n">
        <v>2408</v>
      </c>
      <c r="AC112" s="5" t="n">
        <v>131</v>
      </c>
      <c r="AD112" s="6" t="n">
        <f aca="false">+(B112-B111)/(A112-A111)</f>
        <v>27.0421153846116</v>
      </c>
      <c r="AE112" s="6" t="n">
        <f aca="false">+AD112-AF112</f>
        <v>12.0421153846116</v>
      </c>
      <c r="AF112" s="25" t="n">
        <v>15</v>
      </c>
      <c r="AG112" s="6"/>
      <c r="AH112" s="7" t="n">
        <f aca="false">(G112+G111)/2</f>
        <v>9.5</v>
      </c>
      <c r="AI112" s="7"/>
      <c r="AJ112" s="8" t="n">
        <f aca="false">(+A112-A111)*24</f>
        <v>416.000000000058</v>
      </c>
      <c r="AK112" s="8" t="n">
        <f aca="false">+AB112-AB111</f>
        <v>118</v>
      </c>
      <c r="AL112" s="8" t="n">
        <f aca="false">+AK112/AJ112*100</f>
        <v>28.3653846153806</v>
      </c>
      <c r="AM112" s="9"/>
      <c r="AN112" s="8" t="n">
        <f aca="false">+AK112/AJ112*24</f>
        <v>6.80769230769135</v>
      </c>
      <c r="AO112" s="8" t="n">
        <f aca="false">+AC112-AC111</f>
        <v>1</v>
      </c>
      <c r="AP112" s="8" t="n">
        <f aca="false">+AO112/AJ112*24</f>
        <v>0.0576923076922996</v>
      </c>
      <c r="AQ112" s="8" t="n">
        <f aca="false">+AA112-AA111</f>
        <v>474</v>
      </c>
      <c r="AR112" s="6" t="n">
        <f aca="false">+AQ112/AJ112</f>
        <v>1.13942307692292</v>
      </c>
      <c r="AS112" s="6" t="n">
        <f aca="false">+AR112*24</f>
        <v>27.34615384615</v>
      </c>
      <c r="AT112" s="8" t="n">
        <f aca="false">+AJ112/AQ112*60</f>
        <v>52.6582278481086</v>
      </c>
      <c r="AU112" s="8" t="n">
        <f aca="false">+AK112/AQ112*60</f>
        <v>14.9367088607595</v>
      </c>
      <c r="AMJ112" s="0"/>
    </row>
    <row collapsed="false" customFormat="true" customHeight="false" hidden="false" ht="12.65" outlineLevel="0" r="113" s="48">
      <c r="A113" s="1" t="n">
        <v>39961.3958333333</v>
      </c>
      <c r="B113" s="2" t="n">
        <v>18606.89</v>
      </c>
      <c r="C113" s="0"/>
      <c r="D113" s="3"/>
      <c r="E113" s="3"/>
      <c r="F113" s="3"/>
      <c r="G113" s="4" t="n">
        <v>9</v>
      </c>
      <c r="H113" s="4" t="n">
        <v>19.4</v>
      </c>
      <c r="I113" s="4"/>
      <c r="J113" s="4"/>
      <c r="K113" s="4" t="n">
        <v>22</v>
      </c>
      <c r="L113" s="4"/>
      <c r="M113" s="4"/>
      <c r="N113" s="4"/>
      <c r="O113" s="2"/>
      <c r="P113" s="5" t="n">
        <v>11</v>
      </c>
      <c r="Q113" s="5" t="n">
        <v>-10</v>
      </c>
      <c r="R113" s="5"/>
      <c r="S113" s="5" t="s">
        <v>48</v>
      </c>
      <c r="T113" s="5"/>
      <c r="U113" s="5" t="n">
        <v>17.8</v>
      </c>
      <c r="V113" s="5" t="n">
        <v>10</v>
      </c>
      <c r="W113" s="5" t="n">
        <v>17.8</v>
      </c>
      <c r="X113" s="5" t="n">
        <v>13</v>
      </c>
      <c r="Y113" s="5" t="n">
        <v>14</v>
      </c>
      <c r="Z113" s="5" t="n">
        <v>47</v>
      </c>
      <c r="AA113" s="5" t="n">
        <v>3689</v>
      </c>
      <c r="AB113" s="5" t="n">
        <v>2420</v>
      </c>
      <c r="AC113" s="5" t="n">
        <v>131</v>
      </c>
      <c r="AD113" s="6" t="n">
        <f aca="false">+(B113-B112)/(A113-A112)</f>
        <v>26.6887804878046</v>
      </c>
      <c r="AE113" s="6" t="n">
        <f aca="false">+AD113-AF113</f>
        <v>11.6887804878046</v>
      </c>
      <c r="AF113" s="25" t="n">
        <v>15</v>
      </c>
      <c r="AG113" s="6"/>
      <c r="AH113" s="7" t="n">
        <f aca="false">(G113+G112)/2</f>
        <v>10</v>
      </c>
      <c r="AI113" s="7"/>
      <c r="AJ113" s="8" t="n">
        <f aca="false">(+A113-A112)*24</f>
        <v>61.5</v>
      </c>
      <c r="AK113" s="8" t="n">
        <f aca="false">+AB113-AB112</f>
        <v>12</v>
      </c>
      <c r="AL113" s="8" t="n">
        <f aca="false">+AK113/AJ113*100</f>
        <v>19.5121951219512</v>
      </c>
      <c r="AM113" s="9"/>
      <c r="AN113" s="8" t="n">
        <f aca="false">+AK113/AJ113*24</f>
        <v>4.68292682926829</v>
      </c>
      <c r="AO113" s="8" t="n">
        <f aca="false">+AC113-AC112</f>
        <v>0</v>
      </c>
      <c r="AP113" s="8" t="n">
        <f aca="false">+AO113/AJ113*24</f>
        <v>0</v>
      </c>
      <c r="AQ113" s="8" t="n">
        <f aca="false">+AA113-AA112</f>
        <v>57</v>
      </c>
      <c r="AR113" s="6" t="n">
        <f aca="false">+AQ113/AJ113</f>
        <v>0.926829268292683</v>
      </c>
      <c r="AS113" s="6" t="n">
        <f aca="false">+AR113*24</f>
        <v>22.2439024390244</v>
      </c>
      <c r="AT113" s="8" t="n">
        <f aca="false">+AJ113/AQ113*60</f>
        <v>64.7368421052632</v>
      </c>
      <c r="AU113" s="8" t="n">
        <f aca="false">+AK113/AQ113*60</f>
        <v>12.6315789473684</v>
      </c>
      <c r="AV113" s="48" t="s">
        <v>96</v>
      </c>
      <c r="AMJ113" s="0"/>
    </row>
    <row collapsed="false" customFormat="true" customHeight="false" hidden="false" ht="12.65" outlineLevel="0" r="114" s="48">
      <c r="A114" s="1" t="n">
        <v>39962.4375</v>
      </c>
      <c r="B114" s="2" t="n">
        <v>18636.38</v>
      </c>
      <c r="C114" s="0"/>
      <c r="D114" s="3"/>
      <c r="E114" s="3"/>
      <c r="F114" s="3"/>
      <c r="G114" s="4" t="n">
        <v>12</v>
      </c>
      <c r="H114" s="4" t="n">
        <v>17.8</v>
      </c>
      <c r="I114" s="4"/>
      <c r="J114" s="4"/>
      <c r="K114" s="4" t="n">
        <v>22</v>
      </c>
      <c r="L114" s="4"/>
      <c r="M114" s="4"/>
      <c r="N114" s="4"/>
      <c r="O114" s="2"/>
      <c r="P114" s="5" t="n">
        <v>11</v>
      </c>
      <c r="Q114" s="5" t="n">
        <v>-10</v>
      </c>
      <c r="R114" s="5"/>
      <c r="S114" s="5" t="s">
        <v>48</v>
      </c>
      <c r="T114" s="5"/>
      <c r="U114" s="5" t="n">
        <v>22</v>
      </c>
      <c r="V114" s="5" t="n">
        <v>10</v>
      </c>
      <c r="W114" s="5" t="n">
        <v>22</v>
      </c>
      <c r="X114" s="5" t="n">
        <v>7</v>
      </c>
      <c r="Y114" s="5" t="n">
        <v>6</v>
      </c>
      <c r="Z114" s="5" t="n">
        <v>54</v>
      </c>
      <c r="AA114" s="5" t="n">
        <v>3703</v>
      </c>
      <c r="AB114" s="5" t="n">
        <v>2423</v>
      </c>
      <c r="AC114" s="5" t="n">
        <v>131</v>
      </c>
      <c r="AD114" s="6" t="n">
        <f aca="false">+(B114-B113)/(A114-A113)</f>
        <v>28.3104000000675</v>
      </c>
      <c r="AE114" s="6" t="n">
        <f aca="false">+AD114-AF114</f>
        <v>13.3104000000675</v>
      </c>
      <c r="AF114" s="25" t="n">
        <v>15</v>
      </c>
      <c r="AG114" s="6"/>
      <c r="AH114" s="7" t="n">
        <f aca="false">(G114+G113)/2</f>
        <v>10.5</v>
      </c>
      <c r="AI114" s="7"/>
      <c r="AJ114" s="8" t="n">
        <f aca="false">(+A114-A113)*24</f>
        <v>24.9999999999418</v>
      </c>
      <c r="AK114" s="8" t="n">
        <f aca="false">+AB114-AB113</f>
        <v>3</v>
      </c>
      <c r="AL114" s="8" t="n">
        <f aca="false">+AK114/AJ114*100</f>
        <v>12.0000000000279</v>
      </c>
      <c r="AM114" s="9"/>
      <c r="AN114" s="8" t="n">
        <f aca="false">+AK114/AJ114*24</f>
        <v>2.88000000000671</v>
      </c>
      <c r="AO114" s="8" t="n">
        <f aca="false">+AC114-AC113</f>
        <v>0</v>
      </c>
      <c r="AP114" s="8" t="n">
        <f aca="false">+AO114/AJ114*24</f>
        <v>0</v>
      </c>
      <c r="AQ114" s="8" t="n">
        <f aca="false">+AA114-AA113</f>
        <v>14</v>
      </c>
      <c r="AR114" s="6" t="n">
        <f aca="false">+AQ114/AJ114</f>
        <v>0.560000000001304</v>
      </c>
      <c r="AS114" s="6" t="n">
        <f aca="false">+AR114*24</f>
        <v>13.4400000000313</v>
      </c>
      <c r="AT114" s="8" t="n">
        <f aca="false">+AJ114/AQ114*60</f>
        <v>107.142857142608</v>
      </c>
      <c r="AU114" s="8" t="n">
        <f aca="false">+AK114/AQ114*60</f>
        <v>12.8571428571429</v>
      </c>
      <c r="AMJ114" s="0"/>
    </row>
    <row collapsed="false" customFormat="true" customHeight="false" hidden="false" ht="12.65" outlineLevel="0" r="115" s="48">
      <c r="A115" s="1" t="n">
        <v>39964.9270833333</v>
      </c>
      <c r="B115" s="2" t="n">
        <v>18685.8</v>
      </c>
      <c r="C115" s="0"/>
      <c r="D115" s="3"/>
      <c r="E115" s="3"/>
      <c r="F115" s="3"/>
      <c r="G115" s="4" t="n">
        <v>12</v>
      </c>
      <c r="H115" s="4" t="n">
        <v>23</v>
      </c>
      <c r="I115" s="4"/>
      <c r="J115" s="4"/>
      <c r="K115" s="4" t="n">
        <v>23</v>
      </c>
      <c r="L115" s="4"/>
      <c r="M115" s="4"/>
      <c r="N115" s="4"/>
      <c r="O115" s="2"/>
      <c r="P115" s="5" t="n">
        <v>11</v>
      </c>
      <c r="Q115" s="5" t="n">
        <v>-10</v>
      </c>
      <c r="R115" s="5"/>
      <c r="S115" s="5" t="s">
        <v>51</v>
      </c>
      <c r="T115" s="5"/>
      <c r="U115" s="5" t="n">
        <v>52</v>
      </c>
      <c r="V115" s="5" t="s">
        <v>63</v>
      </c>
      <c r="W115" s="5" t="n">
        <v>28</v>
      </c>
      <c r="X115" s="5" t="n">
        <v>7</v>
      </c>
      <c r="Y115" s="5" t="n">
        <v>4</v>
      </c>
      <c r="Z115" s="5" t="n">
        <v>50</v>
      </c>
      <c r="AA115" s="5" t="n">
        <v>3728</v>
      </c>
      <c r="AB115" s="5" t="n">
        <v>2428</v>
      </c>
      <c r="AC115" s="5" t="n">
        <v>131</v>
      </c>
      <c r="AD115" s="6" t="n">
        <f aca="false">+(B115-B114)/(A115-A114)</f>
        <v>19.8507112970511</v>
      </c>
      <c r="AE115" s="6" t="n">
        <f aca="false">+AD115-AF115</f>
        <v>4.85071129705109</v>
      </c>
      <c r="AF115" s="25" t="n">
        <v>15</v>
      </c>
      <c r="AG115" s="6"/>
      <c r="AH115" s="7" t="n">
        <f aca="false">(G115+G114)/2</f>
        <v>12</v>
      </c>
      <c r="AI115" s="7"/>
      <c r="AJ115" s="8" t="n">
        <f aca="false">(+A115-A114)*24</f>
        <v>59.7500000000582</v>
      </c>
      <c r="AK115" s="8" t="n">
        <f aca="false">+AB115-AB114</f>
        <v>5</v>
      </c>
      <c r="AL115" s="8" t="n">
        <f aca="false">+AK115/AJ115*100</f>
        <v>8.36820083681193</v>
      </c>
      <c r="AM115" s="9"/>
      <c r="AN115" s="8" t="n">
        <f aca="false">+AK115/AJ115*24</f>
        <v>2.00836820083486</v>
      </c>
      <c r="AO115" s="8" t="n">
        <f aca="false">+AC115-AC114</f>
        <v>0</v>
      </c>
      <c r="AP115" s="8" t="n">
        <f aca="false">+AO115/AJ115*24</f>
        <v>0</v>
      </c>
      <c r="AQ115" s="8" t="n">
        <f aca="false">+AA115-AA114</f>
        <v>25</v>
      </c>
      <c r="AR115" s="6" t="n">
        <f aca="false">+AQ115/AJ115</f>
        <v>0.418410041840597</v>
      </c>
      <c r="AS115" s="6" t="n">
        <f aca="false">+AR115*24</f>
        <v>10.0418410041743</v>
      </c>
      <c r="AT115" s="8" t="n">
        <f aca="false">+AJ115/AQ115*60</f>
        <v>143.40000000014</v>
      </c>
      <c r="AU115" s="8" t="n">
        <f aca="false">+AK115/AQ115*60</f>
        <v>12</v>
      </c>
      <c r="AV115" s="48" t="s">
        <v>97</v>
      </c>
      <c r="AMJ115" s="0"/>
    </row>
    <row collapsed="false" customFormat="true" customHeight="false" hidden="false" ht="12.65" outlineLevel="0" r="116" s="48">
      <c r="A116" s="1" t="n">
        <v>39965.8888888889</v>
      </c>
      <c r="B116" s="2" t="n">
        <v>18705.59</v>
      </c>
      <c r="C116" s="0"/>
      <c r="D116" s="3"/>
      <c r="E116" s="3"/>
      <c r="F116" s="3"/>
      <c r="G116" s="4" t="n">
        <v>16</v>
      </c>
      <c r="H116" s="4" t="n">
        <v>23.5</v>
      </c>
      <c r="I116" s="4"/>
      <c r="J116" s="4"/>
      <c r="K116" s="4" t="n">
        <v>23.9</v>
      </c>
      <c r="L116" s="4"/>
      <c r="M116" s="4"/>
      <c r="N116" s="4"/>
      <c r="O116" s="2"/>
      <c r="P116" s="5" t="n">
        <v>11</v>
      </c>
      <c r="Q116" s="5" t="n">
        <v>-10</v>
      </c>
      <c r="R116" s="5"/>
      <c r="S116" s="5" t="s">
        <v>48</v>
      </c>
      <c r="T116" s="5"/>
      <c r="U116" s="5" t="n">
        <v>24</v>
      </c>
      <c r="V116" s="5" t="n">
        <v>10</v>
      </c>
      <c r="W116" s="5" t="n">
        <v>24</v>
      </c>
      <c r="X116" s="5" t="n">
        <v>10</v>
      </c>
      <c r="Y116" s="5" t="n">
        <v>11</v>
      </c>
      <c r="Z116" s="5" t="n">
        <v>47</v>
      </c>
      <c r="AA116" s="5" t="n">
        <v>3737</v>
      </c>
      <c r="AB116" s="5" t="n">
        <v>2430</v>
      </c>
      <c r="AC116" s="5" t="n">
        <v>131</v>
      </c>
      <c r="AD116" s="6" t="n">
        <f aca="false">+(B116-B115)/(A116-A115)</f>
        <v>20.5758844765525</v>
      </c>
      <c r="AE116" s="6" t="n">
        <f aca="false">+AD116-AF116</f>
        <v>5.5758844765525</v>
      </c>
      <c r="AF116" s="25" t="n">
        <v>15</v>
      </c>
      <c r="AG116" s="6"/>
      <c r="AH116" s="7" t="n">
        <f aca="false">(G116+G115)/2</f>
        <v>14</v>
      </c>
      <c r="AI116" s="7"/>
      <c r="AJ116" s="8" t="n">
        <f aca="false">(+A116-A115)*24</f>
        <v>23.0833333333139</v>
      </c>
      <c r="AK116" s="8" t="n">
        <f aca="false">+AB116-AB115</f>
        <v>2</v>
      </c>
      <c r="AL116" s="8" t="n">
        <f aca="false">+AK116/AJ116*100</f>
        <v>8.66425992780512</v>
      </c>
      <c r="AM116" s="9"/>
      <c r="AN116" s="8" t="n">
        <f aca="false">+AK116/AJ116*24</f>
        <v>2.07942238267323</v>
      </c>
      <c r="AO116" s="8" t="n">
        <f aca="false">+AC116-AC115</f>
        <v>0</v>
      </c>
      <c r="AP116" s="8" t="n">
        <f aca="false">+AO116/AJ116*24</f>
        <v>0</v>
      </c>
      <c r="AQ116" s="8" t="n">
        <f aca="false">+AA116-AA115</f>
        <v>9</v>
      </c>
      <c r="AR116" s="6" t="n">
        <f aca="false">+AQ116/AJ116</f>
        <v>0.38989169675123</v>
      </c>
      <c r="AS116" s="6" t="n">
        <f aca="false">+AR116*24</f>
        <v>9.35740072202953</v>
      </c>
      <c r="AT116" s="8" t="n">
        <f aca="false">+AJ116/AQ116*60</f>
        <v>153.88888888876</v>
      </c>
      <c r="AU116" s="8" t="n">
        <f aca="false">+AK116/AQ116*60</f>
        <v>13.3333333333333</v>
      </c>
      <c r="AV116" s="48" t="s">
        <v>98</v>
      </c>
      <c r="AMJ116" s="0"/>
    </row>
    <row collapsed="false" customFormat="true" customHeight="false" hidden="false" ht="12.65" outlineLevel="0" r="117" s="48">
      <c r="A117" s="1" t="n">
        <v>39973.4375</v>
      </c>
      <c r="B117" s="2" t="n">
        <v>18900</v>
      </c>
      <c r="C117" s="0"/>
      <c r="D117" s="3"/>
      <c r="E117" s="3"/>
      <c r="F117" s="3"/>
      <c r="G117" s="4" t="n">
        <v>11</v>
      </c>
      <c r="H117" s="4" t="n">
        <v>20.8</v>
      </c>
      <c r="I117" s="4"/>
      <c r="J117" s="4"/>
      <c r="K117" s="4" t="n">
        <v>22.9</v>
      </c>
      <c r="L117" s="4"/>
      <c r="M117" s="4"/>
      <c r="N117" s="4"/>
      <c r="O117" s="2"/>
      <c r="P117" s="5" t="n">
        <v>11</v>
      </c>
      <c r="Q117" s="5" t="n">
        <v>-3</v>
      </c>
      <c r="R117" s="5"/>
      <c r="S117" s="5" t="s">
        <v>48</v>
      </c>
      <c r="T117" s="5"/>
      <c r="U117" s="5" t="n">
        <v>31</v>
      </c>
      <c r="V117" s="5" t="n">
        <v>31</v>
      </c>
      <c r="W117" s="5" t="n">
        <v>30</v>
      </c>
      <c r="X117" s="5" t="n">
        <v>7</v>
      </c>
      <c r="Y117" s="5" t="n">
        <v>8</v>
      </c>
      <c r="Z117" s="5" t="n">
        <v>47</v>
      </c>
      <c r="AA117" s="5" t="n">
        <v>3886</v>
      </c>
      <c r="AB117" s="5" t="n">
        <v>2471</v>
      </c>
      <c r="AC117" s="5" t="n">
        <v>131</v>
      </c>
      <c r="AD117" s="6" t="n">
        <f aca="false">+(B117-B116)/(A117-A116)</f>
        <v>25.7544066237405</v>
      </c>
      <c r="AE117" s="6" t="n">
        <f aca="false">+AD117-AF117</f>
        <v>10.7544066237405</v>
      </c>
      <c r="AF117" s="25" t="n">
        <v>15</v>
      </c>
      <c r="AG117" s="6"/>
      <c r="AH117" s="7" t="n">
        <f aca="false">(G117+G116)/2</f>
        <v>13.5</v>
      </c>
      <c r="AI117" s="7"/>
      <c r="AJ117" s="8" t="n">
        <f aca="false">(+A117-A116)*24</f>
        <v>181.166666666628</v>
      </c>
      <c r="AK117" s="8" t="n">
        <f aca="false">+AB117-AB116</f>
        <v>41</v>
      </c>
      <c r="AL117" s="8" t="n">
        <f aca="false">+AK117/AJ117*100</f>
        <v>22.6310947562146</v>
      </c>
      <c r="AM117" s="9"/>
      <c r="AN117" s="8" t="n">
        <f aca="false">+AK117/AJ117*24</f>
        <v>5.4314627414915</v>
      </c>
      <c r="AO117" s="8" t="n">
        <f aca="false">+AC117-AC116</f>
        <v>0</v>
      </c>
      <c r="AP117" s="8" t="n">
        <f aca="false">+AO117/AJ117*24</f>
        <v>0</v>
      </c>
      <c r="AQ117" s="8" t="n">
        <f aca="false">+AA117-AA116</f>
        <v>149</v>
      </c>
      <c r="AR117" s="6" t="n">
        <f aca="false">+AQ117/AJ117</f>
        <v>0.822447102116091</v>
      </c>
      <c r="AS117" s="6" t="n">
        <f aca="false">+AR117*24</f>
        <v>19.7387304507862</v>
      </c>
      <c r="AT117" s="8" t="n">
        <f aca="false">+AJ117/AQ117*60</f>
        <v>72.9530201342126</v>
      </c>
      <c r="AU117" s="8" t="n">
        <f aca="false">+AK117/AQ117*60</f>
        <v>16.510067114094</v>
      </c>
      <c r="AV117" s="48" t="s">
        <v>99</v>
      </c>
      <c r="AMJ117" s="0"/>
    </row>
    <row collapsed="false" customFormat="true" customHeight="false" hidden="false" ht="12.65" outlineLevel="0" r="118" s="48">
      <c r="A118" s="1" t="n">
        <v>40015.7708333333</v>
      </c>
      <c r="B118" s="2" t="n">
        <v>19866.59</v>
      </c>
      <c r="C118" s="0"/>
      <c r="D118" s="3"/>
      <c r="E118" s="3"/>
      <c r="F118" s="3"/>
      <c r="G118" s="4" t="n">
        <v>18</v>
      </c>
      <c r="H118" s="4" t="n">
        <v>23</v>
      </c>
      <c r="I118" s="4"/>
      <c r="J118" s="4"/>
      <c r="K118" s="4" t="n">
        <v>23</v>
      </c>
      <c r="L118" s="4"/>
      <c r="M118" s="4"/>
      <c r="N118" s="4"/>
      <c r="O118" s="2"/>
      <c r="P118" s="5" t="n">
        <v>11</v>
      </c>
      <c r="Q118" s="5" t="n">
        <v>-5</v>
      </c>
      <c r="R118" s="5"/>
      <c r="S118" s="5" t="s">
        <v>48</v>
      </c>
      <c r="T118" s="5"/>
      <c r="U118" s="5" t="n">
        <v>23</v>
      </c>
      <c r="V118" s="5" t="n">
        <v>16</v>
      </c>
      <c r="W118" s="5" t="n">
        <v>23</v>
      </c>
      <c r="X118" s="5" t="n">
        <v>10</v>
      </c>
      <c r="Y118" s="5" t="n">
        <v>11</v>
      </c>
      <c r="Z118" s="5" t="n">
        <v>45</v>
      </c>
      <c r="AA118" s="5" t="n">
        <v>4492</v>
      </c>
      <c r="AB118" s="5" t="n">
        <v>2591</v>
      </c>
      <c r="AC118" s="5" t="n">
        <v>131</v>
      </c>
      <c r="AD118" s="6" t="n">
        <f aca="false">+(B118-B117)/(A118-A117)</f>
        <v>22.832834645668</v>
      </c>
      <c r="AE118" s="6" t="n">
        <f aca="false">+AD118-AF118</f>
        <v>7.83283464566799</v>
      </c>
      <c r="AF118" s="25" t="n">
        <v>15</v>
      </c>
      <c r="AG118" s="6"/>
      <c r="AH118" s="7" t="n">
        <f aca="false">(G118+G117)/2</f>
        <v>14.5</v>
      </c>
      <c r="AI118" s="7"/>
      <c r="AJ118" s="8" t="n">
        <f aca="false">(+A118-A117)*24</f>
        <v>1016.00000000006</v>
      </c>
      <c r="AK118" s="8" t="n">
        <f aca="false">+AB118-AB117</f>
        <v>120</v>
      </c>
      <c r="AL118" s="8" t="n">
        <f aca="false">+AK118/AJ118*100</f>
        <v>11.8110236220466</v>
      </c>
      <c r="AM118" s="9"/>
      <c r="AN118" s="8" t="n">
        <f aca="false">+AK118/AJ118*24</f>
        <v>2.83464566929118</v>
      </c>
      <c r="AO118" s="8" t="n">
        <f aca="false">+AC118-AC117</f>
        <v>0</v>
      </c>
      <c r="AP118" s="8" t="n">
        <f aca="false">+AO118/AJ118*24</f>
        <v>0</v>
      </c>
      <c r="AQ118" s="8" t="n">
        <f aca="false">+AA118-AA117</f>
        <v>606</v>
      </c>
      <c r="AR118" s="6" t="n">
        <f aca="false">+AQ118/AJ118</f>
        <v>0.596456692913352</v>
      </c>
      <c r="AS118" s="6" t="n">
        <f aca="false">+AR118*24</f>
        <v>14.3149606299204</v>
      </c>
      <c r="AT118" s="8" t="n">
        <f aca="false">+AJ118/AQ118*60</f>
        <v>100.594059405946</v>
      </c>
      <c r="AU118" s="8" t="n">
        <f aca="false">+AK118/AQ118*60</f>
        <v>11.8811881188119</v>
      </c>
      <c r="AV118" s="48" t="s">
        <v>100</v>
      </c>
      <c r="AMJ118" s="0"/>
    </row>
    <row collapsed="false" customFormat="true" customHeight="false" hidden="false" ht="12.65" outlineLevel="0" r="119" s="48">
      <c r="A119" s="1" t="n">
        <v>40026.0416666667</v>
      </c>
      <c r="B119" s="2" t="n">
        <v>20070</v>
      </c>
      <c r="C119" s="0"/>
      <c r="D119" s="3"/>
      <c r="E119" s="3"/>
      <c r="F119" s="3"/>
      <c r="G119" s="49" t="n">
        <v>17</v>
      </c>
      <c r="H119" s="4"/>
      <c r="I119" s="4"/>
      <c r="J119" s="4"/>
      <c r="K119" s="4"/>
      <c r="L119" s="4"/>
      <c r="M119" s="4"/>
      <c r="N119" s="4"/>
      <c r="O119" s="2"/>
      <c r="P119" s="5" t="n">
        <v>11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6" t="n">
        <f aca="false">+(B119-B118)/(A119-A118)</f>
        <v>19.8046247464596</v>
      </c>
      <c r="AE119" s="6" t="n">
        <f aca="false">+AD119-AF119</f>
        <v>4.80462474645965</v>
      </c>
      <c r="AF119" s="25" t="n">
        <v>15</v>
      </c>
      <c r="AG119" s="6"/>
      <c r="AH119" s="7" t="n">
        <f aca="false">(G119+G118)/2</f>
        <v>17.5</v>
      </c>
      <c r="AI119" s="7"/>
      <c r="AJ119" s="8"/>
      <c r="AK119" s="8"/>
      <c r="AL119" s="8" t="e">
        <f aca="false">+AK119/AJ119*100</f>
        <v>#DIV/0!</v>
      </c>
      <c r="AM119" s="9"/>
      <c r="AN119" s="8"/>
      <c r="AO119" s="8"/>
      <c r="AP119" s="8"/>
      <c r="AQ119" s="8"/>
      <c r="AR119" s="6"/>
      <c r="AS119" s="6"/>
      <c r="AT119" s="8"/>
      <c r="AU119" s="8"/>
      <c r="AV119" s="48" t="s">
        <v>101</v>
      </c>
      <c r="AMJ119" s="0"/>
    </row>
    <row collapsed="false" customFormat="true" customHeight="false" hidden="false" ht="12.65" outlineLevel="0" r="120" s="48">
      <c r="A120" s="1" t="n">
        <v>40057.0416666667</v>
      </c>
      <c r="B120" s="2" t="n">
        <v>20577</v>
      </c>
      <c r="C120" s="0"/>
      <c r="D120" s="3"/>
      <c r="E120" s="3"/>
      <c r="F120" s="3"/>
      <c r="G120" s="49" t="n">
        <v>17</v>
      </c>
      <c r="H120" s="4"/>
      <c r="I120" s="4"/>
      <c r="J120" s="4"/>
      <c r="K120" s="4"/>
      <c r="L120" s="4"/>
      <c r="M120" s="4"/>
      <c r="N120" s="4"/>
      <c r="O120" s="2"/>
      <c r="P120" s="5" t="n">
        <v>11</v>
      </c>
      <c r="Q120" s="5" t="n">
        <v>-5</v>
      </c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6" t="n">
        <f aca="false">+(B120-B119)/(A120-A119)</f>
        <v>16.3548387096774</v>
      </c>
      <c r="AE120" s="6" t="n">
        <f aca="false">+AD120-AF120</f>
        <v>1.35483870967742</v>
      </c>
      <c r="AF120" s="25" t="n">
        <v>15</v>
      </c>
      <c r="AG120" s="6"/>
      <c r="AH120" s="7" t="n">
        <f aca="false">(G120+G119)/2</f>
        <v>17</v>
      </c>
      <c r="AI120" s="7"/>
      <c r="AJ120" s="8"/>
      <c r="AK120" s="8"/>
      <c r="AL120" s="8" t="e">
        <f aca="false">+AK120/AJ120*100</f>
        <v>#DIV/0!</v>
      </c>
      <c r="AM120" s="9"/>
      <c r="AN120" s="8"/>
      <c r="AO120" s="8"/>
      <c r="AP120" s="8"/>
      <c r="AQ120" s="8"/>
      <c r="AR120" s="6"/>
      <c r="AS120" s="6"/>
      <c r="AT120" s="8"/>
      <c r="AU120" s="8"/>
      <c r="AV120" s="48" t="s">
        <v>102</v>
      </c>
      <c r="AMJ120" s="0"/>
    </row>
    <row collapsed="false" customFormat="true" customHeight="false" hidden="false" ht="12.65" outlineLevel="0" r="121" s="48">
      <c r="A121" s="1" t="n">
        <v>40087.0416666667</v>
      </c>
      <c r="B121" s="2" t="n">
        <v>21321</v>
      </c>
      <c r="C121" s="0"/>
      <c r="D121" s="3"/>
      <c r="E121" s="3"/>
      <c r="F121" s="3"/>
      <c r="G121" s="49" t="n">
        <v>14</v>
      </c>
      <c r="H121" s="4"/>
      <c r="I121" s="4"/>
      <c r="J121" s="4"/>
      <c r="K121" s="4"/>
      <c r="L121" s="4"/>
      <c r="M121" s="4"/>
      <c r="N121" s="4"/>
      <c r="O121" s="2"/>
      <c r="P121" s="5" t="n">
        <v>11</v>
      </c>
      <c r="Q121" s="5" t="n">
        <v>-2</v>
      </c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6" t="n">
        <f aca="false">+(B121-B120)/(A121-A120)</f>
        <v>24.8</v>
      </c>
      <c r="AE121" s="6" t="n">
        <f aca="false">+AD121-AF121</f>
        <v>9.8</v>
      </c>
      <c r="AF121" s="25" t="n">
        <v>15</v>
      </c>
      <c r="AG121" s="6"/>
      <c r="AH121" s="7" t="n">
        <f aca="false">(G121+G120)/2</f>
        <v>15.5</v>
      </c>
      <c r="AI121" s="7"/>
      <c r="AJ121" s="8"/>
      <c r="AK121" s="8"/>
      <c r="AL121" s="8" t="e">
        <f aca="false">+AK121/AJ121*100</f>
        <v>#DIV/0!</v>
      </c>
      <c r="AM121" s="9"/>
      <c r="AN121" s="8"/>
      <c r="AO121" s="8"/>
      <c r="AP121" s="8"/>
      <c r="AQ121" s="8"/>
      <c r="AR121" s="6"/>
      <c r="AS121" s="6"/>
      <c r="AT121" s="8"/>
      <c r="AU121" s="8"/>
      <c r="AV121" s="48" t="s">
        <v>103</v>
      </c>
      <c r="AMJ121" s="0"/>
    </row>
    <row collapsed="false" customFormat="true" customHeight="false" hidden="false" ht="12.65" outlineLevel="0" r="122" s="48">
      <c r="A122" s="1" t="n">
        <v>40118.0416666667</v>
      </c>
      <c r="B122" s="2" t="n">
        <v>22909</v>
      </c>
      <c r="C122" s="0"/>
      <c r="D122" s="3"/>
      <c r="E122" s="3"/>
      <c r="F122" s="3"/>
      <c r="G122" s="49" t="n">
        <v>6</v>
      </c>
      <c r="H122" s="4"/>
      <c r="I122" s="4"/>
      <c r="J122" s="4"/>
      <c r="K122" s="4"/>
      <c r="L122" s="4"/>
      <c r="M122" s="4"/>
      <c r="N122" s="4"/>
      <c r="O122" s="2"/>
      <c r="P122" s="5" t="n">
        <v>11</v>
      </c>
      <c r="Q122" s="5" t="n">
        <v>0</v>
      </c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6" t="n">
        <f aca="false">+(B122-B121)/(A122-A121)</f>
        <v>51.2258064516129</v>
      </c>
      <c r="AE122" s="6" t="n">
        <f aca="false">+AD122-AF122</f>
        <v>36.2258064516129</v>
      </c>
      <c r="AF122" s="25" t="n">
        <v>15</v>
      </c>
      <c r="AG122" s="6"/>
      <c r="AH122" s="7" t="n">
        <f aca="false">(G122+G121)/2</f>
        <v>10</v>
      </c>
      <c r="AI122" s="7"/>
      <c r="AJ122" s="8"/>
      <c r="AK122" s="8"/>
      <c r="AL122" s="8" t="e">
        <f aca="false">+AK122/AJ122*100</f>
        <v>#DIV/0!</v>
      </c>
      <c r="AM122" s="9"/>
      <c r="AN122" s="8"/>
      <c r="AO122" s="8"/>
      <c r="AP122" s="8"/>
      <c r="AQ122" s="8"/>
      <c r="AR122" s="6"/>
      <c r="AS122" s="6"/>
      <c r="AT122" s="8"/>
      <c r="AU122" s="8"/>
      <c r="AV122" s="48" t="s">
        <v>103</v>
      </c>
      <c r="AMJ122" s="0"/>
    </row>
    <row collapsed="false" customFormat="false" customHeight="false" hidden="false" ht="12.65" outlineLevel="0" r="123">
      <c r="A123" s="1" t="n">
        <v>40148.0416666667</v>
      </c>
      <c r="B123" s="2" t="n">
        <v>24599</v>
      </c>
      <c r="D123" s="50"/>
      <c r="E123" s="22"/>
      <c r="F123" s="50"/>
      <c r="G123" s="49" t="n">
        <v>5</v>
      </c>
      <c r="P123" s="5" t="n">
        <v>11</v>
      </c>
      <c r="AD123" s="51" t="n">
        <f aca="false">+(B123-B122)/(A123-A122)</f>
        <v>56.3333333333333</v>
      </c>
      <c r="AE123" s="6" t="n">
        <f aca="false">+AD123-AF123</f>
        <v>41.3333333333333</v>
      </c>
      <c r="AF123" s="25" t="n">
        <v>15</v>
      </c>
      <c r="AG123" s="51"/>
      <c r="AH123" s="7" t="n">
        <f aca="false">(G123+G122)/2</f>
        <v>5.5</v>
      </c>
      <c r="AL123" s="8" t="e">
        <f aca="false">+AK123/AJ123*100</f>
        <v>#DIV/0!</v>
      </c>
      <c r="AV123" s="48" t="s">
        <v>103</v>
      </c>
    </row>
    <row collapsed="false" customFormat="false" customHeight="false" hidden="false" ht="12.65" outlineLevel="0" r="124">
      <c r="A124" s="1" t="n">
        <v>40179.0416666667</v>
      </c>
      <c r="B124" s="2" t="n">
        <v>27728</v>
      </c>
      <c r="G124" s="49" t="n">
        <v>-2</v>
      </c>
      <c r="P124" s="5" t="n">
        <v>11</v>
      </c>
      <c r="AD124" s="6" t="n">
        <f aca="false">+(B124-B123)/(A124-A123)</f>
        <v>100.935483870968</v>
      </c>
      <c r="AE124" s="6" t="n">
        <f aca="false">+AD124-AF124</f>
        <v>85.9354838709677</v>
      </c>
      <c r="AF124" s="25" t="n">
        <v>15</v>
      </c>
      <c r="AH124" s="7" t="n">
        <f aca="false">(G124+G123)/2</f>
        <v>1.5</v>
      </c>
      <c r="AL124" s="8" t="e">
        <f aca="false">+AK124/AJ124*100</f>
        <v>#DIV/0!</v>
      </c>
      <c r="AV124" s="48" t="s">
        <v>103</v>
      </c>
    </row>
    <row collapsed="false" customFormat="false" customHeight="false" hidden="false" ht="12.65" outlineLevel="0" r="125">
      <c r="A125" s="1" t="n">
        <v>40210.0416666667</v>
      </c>
      <c r="B125" s="2" t="n">
        <v>31371</v>
      </c>
      <c r="G125" s="49" t="n">
        <v>-8</v>
      </c>
      <c r="P125" s="5" t="n">
        <v>11</v>
      </c>
      <c r="AD125" s="6" t="n">
        <f aca="false">+(B125-B124)/(A125-A124)</f>
        <v>117.516129032258</v>
      </c>
      <c r="AE125" s="6" t="n">
        <f aca="false">+AD125-AF125</f>
        <v>102.516129032258</v>
      </c>
      <c r="AF125" s="25" t="n">
        <v>15</v>
      </c>
      <c r="AH125" s="7" t="n">
        <f aca="false">(G125+G124)/2</f>
        <v>-5</v>
      </c>
      <c r="AL125" s="8" t="e">
        <f aca="false">+AK125/AJ125*100</f>
        <v>#DIV/0!</v>
      </c>
      <c r="AV125" s="48" t="s">
        <v>103</v>
      </c>
    </row>
    <row collapsed="false" customFormat="false" customHeight="false" hidden="false" ht="12.65" outlineLevel="0" r="126">
      <c r="A126" s="1" t="n">
        <v>40238.0416666667</v>
      </c>
      <c r="B126" s="2" t="n">
        <v>34149</v>
      </c>
      <c r="G126" s="49" t="n">
        <v>-6</v>
      </c>
      <c r="P126" s="5" t="n">
        <v>11</v>
      </c>
      <c r="AD126" s="6" t="n">
        <f aca="false">+(B126-B125)/(A126-A125)</f>
        <v>99.2142857142857</v>
      </c>
      <c r="AE126" s="6" t="n">
        <f aca="false">+AD126-AF126</f>
        <v>84.2142857142857</v>
      </c>
      <c r="AF126" s="25" t="n">
        <v>15</v>
      </c>
      <c r="AH126" s="7" t="n">
        <f aca="false">(G126+G125)/2</f>
        <v>-7</v>
      </c>
      <c r="AL126" s="8" t="e">
        <f aca="false">+AK126/AJ126*100</f>
        <v>#DIV/0!</v>
      </c>
      <c r="AV126" s="48" t="s">
        <v>103</v>
      </c>
    </row>
    <row collapsed="false" customFormat="false" customHeight="false" hidden="false" ht="12.65" outlineLevel="0" r="127">
      <c r="A127" s="1" t="n">
        <v>40269</v>
      </c>
      <c r="B127" s="2" t="n">
        <v>36096</v>
      </c>
      <c r="G127" s="49" t="n">
        <v>1</v>
      </c>
      <c r="P127" s="5" t="n">
        <v>11</v>
      </c>
      <c r="AD127" s="6" t="n">
        <f aca="false">+(B127-B126)/(A127-A126)</f>
        <v>62.8909825033598</v>
      </c>
      <c r="AE127" s="6" t="n">
        <f aca="false">+AD127-AF127</f>
        <v>47.8909825033598</v>
      </c>
      <c r="AF127" s="25" t="n">
        <v>15</v>
      </c>
      <c r="AH127" s="7" t="n">
        <f aca="false">(G127+G126)/2</f>
        <v>-2.5</v>
      </c>
      <c r="AL127" s="8" t="e">
        <f aca="false">+AK127/AJ127*100</f>
        <v>#DIV/0!</v>
      </c>
      <c r="AV127" s="48" t="s">
        <v>103</v>
      </c>
    </row>
    <row collapsed="false" customFormat="false" customHeight="false" hidden="false" ht="12.65" outlineLevel="0" r="128">
      <c r="A128" s="1" t="n">
        <v>40299</v>
      </c>
      <c r="B128" s="2" t="n">
        <v>37392</v>
      </c>
      <c r="G128" s="49" t="n">
        <v>6</v>
      </c>
      <c r="P128" s="5" t="n">
        <v>11</v>
      </c>
      <c r="AC128" s="5" t="n">
        <v>600</v>
      </c>
      <c r="AD128" s="6" t="n">
        <f aca="false">+(B128-B127)/(A128-A127)</f>
        <v>43.2</v>
      </c>
      <c r="AE128" s="6" t="n">
        <f aca="false">+AD128-AF128</f>
        <v>28.2</v>
      </c>
      <c r="AF128" s="25" t="n">
        <v>15</v>
      </c>
      <c r="AH128" s="7" t="n">
        <f aca="false">(G128+G127)/2</f>
        <v>3.5</v>
      </c>
      <c r="AL128" s="8" t="e">
        <f aca="false">+AK128/AJ128*100</f>
        <v>#DIV/0!</v>
      </c>
      <c r="AV128" s="48" t="s">
        <v>103</v>
      </c>
    </row>
    <row collapsed="false" customFormat="false" customHeight="false" hidden="false" ht="12.65" outlineLevel="0" r="129">
      <c r="A129" s="1" t="n">
        <v>40330</v>
      </c>
      <c r="B129" s="2" t="n">
        <v>38125</v>
      </c>
      <c r="G129" s="49" t="n">
        <v>10</v>
      </c>
      <c r="P129" s="5" t="n">
        <v>10</v>
      </c>
      <c r="Q129" s="5" t="n">
        <v>-10</v>
      </c>
      <c r="AD129" s="6" t="n">
        <f aca="false">+(B129-B128)/(A129-A128)</f>
        <v>23.6451612903226</v>
      </c>
      <c r="AE129" s="6" t="n">
        <f aca="false">+AD129-AF129</f>
        <v>8.64516129032258</v>
      </c>
      <c r="AF129" s="25" t="n">
        <v>15</v>
      </c>
      <c r="AH129" s="7" t="n">
        <f aca="false">(G129+G128)/2</f>
        <v>8</v>
      </c>
      <c r="AL129" s="8" t="e">
        <f aca="false">+AK129/AJ129*100</f>
        <v>#DIV/0!</v>
      </c>
      <c r="AV129" s="48" t="s">
        <v>103</v>
      </c>
    </row>
    <row collapsed="false" customFormat="false" customHeight="false" hidden="false" ht="12.65" outlineLevel="0" r="130">
      <c r="A130" s="1" t="n">
        <v>40360</v>
      </c>
      <c r="B130" s="32" t="n">
        <v>38756</v>
      </c>
      <c r="G130" s="49" t="n">
        <v>14</v>
      </c>
      <c r="P130" s="5" t="n">
        <v>10</v>
      </c>
      <c r="Q130" s="5" t="n">
        <v>-10</v>
      </c>
      <c r="AD130" s="6" t="n">
        <f aca="false">+(B130-B129)/(A130-A129)</f>
        <v>21.0333333333333</v>
      </c>
      <c r="AE130" s="6" t="n">
        <f aca="false">+AD130-AF130</f>
        <v>6.03333333333334</v>
      </c>
      <c r="AF130" s="25" t="n">
        <v>15</v>
      </c>
      <c r="AH130" s="7" t="n">
        <f aca="false">(G130+G129)/2</f>
        <v>12</v>
      </c>
      <c r="AL130" s="8" t="e">
        <f aca="false">+AK130/AJ130*100</f>
        <v>#DIV/0!</v>
      </c>
      <c r="AV130" s="48" t="s">
        <v>103</v>
      </c>
    </row>
    <row collapsed="false" customFormat="false" customHeight="false" hidden="false" ht="12.65" outlineLevel="0" r="131">
      <c r="A131" s="1" t="n">
        <v>40391</v>
      </c>
      <c r="B131" s="32" t="n">
        <v>39607</v>
      </c>
      <c r="G131" s="49" t="n">
        <v>18</v>
      </c>
      <c r="P131" s="5" t="n">
        <v>10</v>
      </c>
      <c r="Q131" s="5" t="n">
        <v>-10</v>
      </c>
      <c r="AD131" s="6" t="n">
        <f aca="false">+(B131-B130)/(A131-A130)</f>
        <v>27.4516129032258</v>
      </c>
      <c r="AE131" s="6" t="n">
        <f aca="false">+AD131-AF131</f>
        <v>12.4516129032258</v>
      </c>
      <c r="AF131" s="25" t="n">
        <v>15</v>
      </c>
      <c r="AH131" s="7" t="n">
        <f aca="false">(G131+G130)/2</f>
        <v>16</v>
      </c>
      <c r="AL131" s="8" t="e">
        <f aca="false">+AK131/AJ131*100</f>
        <v>#DIV/0!</v>
      </c>
      <c r="AV131" s="48" t="s">
        <v>104</v>
      </c>
    </row>
    <row collapsed="false" customFormat="false" customHeight="false" hidden="false" ht="12.65" outlineLevel="0" r="132">
      <c r="A132" s="1" t="n">
        <v>40422</v>
      </c>
      <c r="B132" s="32" t="n">
        <v>40244</v>
      </c>
      <c r="G132" s="49" t="n">
        <v>16</v>
      </c>
      <c r="P132" s="5" t="n">
        <v>10</v>
      </c>
      <c r="Q132" s="5" t="n">
        <v>-10</v>
      </c>
      <c r="AD132" s="6" t="n">
        <f aca="false">+(B132-B131)/(A132-A131)</f>
        <v>20.5483870967742</v>
      </c>
      <c r="AE132" s="6" t="n">
        <f aca="false">+AD132-AF132</f>
        <v>5.54838709677419</v>
      </c>
      <c r="AF132" s="25" t="n">
        <v>15</v>
      </c>
      <c r="AH132" s="7" t="n">
        <f aca="false">(G132+G131)/2</f>
        <v>17</v>
      </c>
      <c r="AL132" s="8" t="e">
        <f aca="false">+AK132/AJ132*100</f>
        <v>#DIV/0!</v>
      </c>
      <c r="AV132" s="48" t="s">
        <v>105</v>
      </c>
    </row>
    <row collapsed="false" customFormat="false" customHeight="false" hidden="false" ht="12.65" outlineLevel="0" r="133">
      <c r="A133" s="1" t="n">
        <v>40452</v>
      </c>
      <c r="B133" s="32" t="n">
        <v>40979</v>
      </c>
      <c r="G133" s="49" t="n">
        <v>12</v>
      </c>
      <c r="H133" s="4" t="n">
        <v>22</v>
      </c>
      <c r="P133" s="5" t="n">
        <v>7</v>
      </c>
      <c r="Q133" s="5" t="n">
        <v>2</v>
      </c>
      <c r="AD133" s="6" t="n">
        <f aca="false">+(B133-B132)/(A133-A132)</f>
        <v>24.5</v>
      </c>
      <c r="AE133" s="6" t="n">
        <f aca="false">+AD133-AF133</f>
        <v>9.5</v>
      </c>
      <c r="AF133" s="25" t="n">
        <v>15</v>
      </c>
      <c r="AH133" s="7" t="n">
        <f aca="false">(G133+G132)/2</f>
        <v>14</v>
      </c>
      <c r="AL133" s="8" t="e">
        <f aca="false">+AK133/AJ133*100</f>
        <v>#DIV/0!</v>
      </c>
      <c r="AV133" s="48" t="s">
        <v>102</v>
      </c>
    </row>
    <row collapsed="false" customFormat="false" customHeight="false" hidden="false" ht="12.65" outlineLevel="0" r="134">
      <c r="A134" s="1" t="n">
        <v>40483</v>
      </c>
      <c r="B134" s="32" t="n">
        <v>42327</v>
      </c>
      <c r="G134" s="49" t="n">
        <v>7</v>
      </c>
      <c r="H134" s="4" t="n">
        <v>22</v>
      </c>
      <c r="K134" s="4" t="n">
        <v>19</v>
      </c>
      <c r="P134" s="5" t="n">
        <v>8</v>
      </c>
      <c r="Q134" s="5" t="n">
        <v>0</v>
      </c>
      <c r="AD134" s="6" t="n">
        <f aca="false">+(B134-B133)/(A134-A133)</f>
        <v>43.4838709677419</v>
      </c>
      <c r="AE134" s="6" t="n">
        <f aca="false">+AD134-AF134</f>
        <v>28.4838709677419</v>
      </c>
      <c r="AF134" s="25" t="n">
        <v>15</v>
      </c>
      <c r="AH134" s="7" t="n">
        <f aca="false">(G134+G133)/2</f>
        <v>9.5</v>
      </c>
      <c r="AL134" s="8" t="e">
        <f aca="false">+AK134/AJ134*100</f>
        <v>#DIV/0!</v>
      </c>
      <c r="AV134" s="48" t="s">
        <v>106</v>
      </c>
    </row>
    <row collapsed="false" customFormat="false" customHeight="false" hidden="false" ht="23.85" outlineLevel="0" r="135">
      <c r="A135" s="1" t="n">
        <v>40507.5833333333</v>
      </c>
      <c r="B135" s="2" t="n">
        <v>43650</v>
      </c>
      <c r="G135" s="4" t="n">
        <v>-7</v>
      </c>
      <c r="H135" s="4" t="n">
        <v>17.8</v>
      </c>
      <c r="K135" s="4" t="n">
        <v>17.8</v>
      </c>
      <c r="P135" s="5" t="n">
        <v>7</v>
      </c>
      <c r="Q135" s="5" t="n">
        <v>3</v>
      </c>
      <c r="S135" s="5" t="s">
        <v>51</v>
      </c>
      <c r="U135" s="5" t="n">
        <v>44</v>
      </c>
      <c r="V135" s="5" t="n">
        <v>44</v>
      </c>
      <c r="W135" s="5" t="n">
        <v>37</v>
      </c>
      <c r="AA135" s="5" t="n">
        <v>13120</v>
      </c>
      <c r="AB135" s="5" t="n">
        <v>7942</v>
      </c>
      <c r="AC135" s="5" t="n">
        <v>604</v>
      </c>
      <c r="AD135" s="6" t="n">
        <f aca="false">+(B135-B134)/(A135-A134)</f>
        <v>53.8169491525371</v>
      </c>
      <c r="AE135" s="6" t="n">
        <f aca="false">+AD135-AF135</f>
        <v>38.8169491525371</v>
      </c>
      <c r="AF135" s="25" t="n">
        <v>15</v>
      </c>
      <c r="AH135" s="7" t="n">
        <f aca="false">(G135+G134)/2</f>
        <v>0</v>
      </c>
      <c r="AJ135" s="8" t="n">
        <f aca="false">(+A135-A118)*24</f>
        <v>11803.5</v>
      </c>
      <c r="AK135" s="8" t="n">
        <f aca="false">+AB135-AB118</f>
        <v>5351</v>
      </c>
      <c r="AL135" s="8" t="n">
        <f aca="false">+AK135/AJ135*100</f>
        <v>45.334011098403</v>
      </c>
      <c r="AN135" s="8" t="n">
        <f aca="false">+AK135/AJ135*24</f>
        <v>10.8801626636167</v>
      </c>
      <c r="AO135" s="8" t="n">
        <v>4</v>
      </c>
      <c r="AP135" s="8" t="n">
        <f aca="false">+AO135/AJ135*24</f>
        <v>0.00813318083619266</v>
      </c>
      <c r="AQ135" s="8" t="n">
        <f aca="false">+AA135-AA118</f>
        <v>8628</v>
      </c>
      <c r="AR135" s="6" t="n">
        <f aca="false">+AQ135/AJ135</f>
        <v>0.730969627652815</v>
      </c>
      <c r="AS135" s="6" t="n">
        <f aca="false">+AR135*24</f>
        <v>17.5432710636676</v>
      </c>
      <c r="AT135" s="8" t="n">
        <f aca="false">+AJ135/AQ135*60</f>
        <v>82.0827538247566</v>
      </c>
      <c r="AU135" s="8" t="n">
        <f aca="false">+AK135/AQ135*60</f>
        <v>37.21140472879</v>
      </c>
      <c r="AV135" s="48" t="s">
        <v>107</v>
      </c>
    </row>
    <row collapsed="false" customFormat="false" customHeight="false" hidden="false" ht="12.65" outlineLevel="0" r="136">
      <c r="A136" s="1" t="n">
        <v>40513.5416666667</v>
      </c>
      <c r="B136" s="2" t="n">
        <v>44134</v>
      </c>
      <c r="G136" s="4" t="n">
        <v>-10</v>
      </c>
      <c r="H136" s="4" t="n">
        <v>17.8</v>
      </c>
      <c r="K136" s="4" t="n">
        <v>21</v>
      </c>
      <c r="P136" s="5" t="n">
        <v>8</v>
      </c>
      <c r="Q136" s="5" t="n">
        <v>1</v>
      </c>
      <c r="S136" s="5" t="s">
        <v>51</v>
      </c>
      <c r="U136" s="5" t="n">
        <v>50</v>
      </c>
      <c r="V136" s="5" t="n">
        <v>47</v>
      </c>
      <c r="W136" s="5" t="n">
        <v>41</v>
      </c>
      <c r="X136" s="5" t="n">
        <v>50</v>
      </c>
      <c r="Y136" s="5" t="n">
        <v>-3</v>
      </c>
      <c r="Z136" s="5" t="n">
        <v>47</v>
      </c>
      <c r="AA136" s="5" t="n">
        <v>13126</v>
      </c>
      <c r="AB136" s="5" t="n">
        <v>8083</v>
      </c>
      <c r="AC136" s="5" t="n">
        <v>632</v>
      </c>
      <c r="AD136" s="6" t="n">
        <f aca="false">+(B136-B135)/(A136-A135)</f>
        <v>81.2307692308354</v>
      </c>
      <c r="AE136" s="6" t="n">
        <f aca="false">+AD136-AF136</f>
        <v>66.2307692308354</v>
      </c>
      <c r="AF136" s="25" t="n">
        <v>15</v>
      </c>
      <c r="AH136" s="7" t="n">
        <f aca="false">(G136+G135)/2</f>
        <v>-8.5</v>
      </c>
      <c r="AJ136" s="8" t="n">
        <f aca="false">(+A136-A135)*24</f>
        <v>142.999999999884</v>
      </c>
      <c r="AK136" s="8" t="n">
        <f aca="false">+AB136-AB135</f>
        <v>141</v>
      </c>
      <c r="AL136" s="8" t="n">
        <f aca="false">+AK136/AJ136*100</f>
        <v>98.6013986014789</v>
      </c>
      <c r="AN136" s="8" t="n">
        <f aca="false">+AK136/AJ136*24</f>
        <v>23.6643356643549</v>
      </c>
      <c r="AO136" s="8" t="n">
        <f aca="false">+AC136-AC135</f>
        <v>28</v>
      </c>
      <c r="AP136" s="8" t="n">
        <f aca="false">+AO136/AJ136*24</f>
        <v>4.69930069930452</v>
      </c>
      <c r="AQ136" s="8" t="n">
        <f aca="false">+AA136-AA135</f>
        <v>6</v>
      </c>
      <c r="AR136" s="6" t="n">
        <f aca="false">+AQ136/AJ136</f>
        <v>0.0419580419580761</v>
      </c>
      <c r="AS136" s="6" t="n">
        <f aca="false">+AR136*24</f>
        <v>1.00699300699383</v>
      </c>
      <c r="AT136" s="8" t="n">
        <f aca="false">+AJ136/AQ136*60</f>
        <v>1429.99999999884</v>
      </c>
      <c r="AU136" s="8" t="n">
        <f aca="false">+AK136/AQ136*60</f>
        <v>1410</v>
      </c>
      <c r="AV136" s="5" t="s">
        <v>108</v>
      </c>
    </row>
    <row collapsed="false" customFormat="false" customHeight="false" hidden="false" ht="23.85" outlineLevel="0" r="137">
      <c r="A137" s="1" t="n">
        <v>40516.9166666667</v>
      </c>
      <c r="B137" s="2" t="n">
        <v>44513</v>
      </c>
      <c r="G137" s="4" t="n">
        <v>-2</v>
      </c>
      <c r="H137" s="4" t="n">
        <v>22</v>
      </c>
      <c r="K137" s="4" t="n">
        <v>22</v>
      </c>
      <c r="P137" s="5" t="n">
        <v>8</v>
      </c>
      <c r="Q137" s="5" t="n">
        <v>2</v>
      </c>
      <c r="S137" s="5" t="s">
        <v>51</v>
      </c>
      <c r="U137" s="5" t="s">
        <v>109</v>
      </c>
      <c r="V137" s="5" t="n">
        <v>43</v>
      </c>
      <c r="W137" s="5" t="n">
        <v>38</v>
      </c>
      <c r="X137" s="5" t="n">
        <v>50</v>
      </c>
      <c r="Y137" s="5" t="n">
        <v>-2</v>
      </c>
      <c r="Z137" s="5" t="n">
        <v>48</v>
      </c>
      <c r="AA137" s="5" t="n">
        <v>13133</v>
      </c>
      <c r="AB137" s="5" t="n">
        <v>8162</v>
      </c>
      <c r="AC137" s="5" t="n">
        <v>649</v>
      </c>
      <c r="AD137" s="6" t="n">
        <f aca="false">+(B137-B136)/(A137-A136)</f>
        <v>112.296296296296</v>
      </c>
      <c r="AE137" s="6" t="n">
        <f aca="false">+AD137-AF137</f>
        <v>97.2962962962963</v>
      </c>
      <c r="AF137" s="25" t="n">
        <v>15</v>
      </c>
      <c r="AH137" s="7" t="n">
        <f aca="false">(G137+G136)/2</f>
        <v>-6</v>
      </c>
      <c r="AJ137" s="8" t="n">
        <f aca="false">(+A137-A136)*24</f>
        <v>81</v>
      </c>
      <c r="AK137" s="8" t="n">
        <f aca="false">+AB137-AB136</f>
        <v>79</v>
      </c>
      <c r="AL137" s="8" t="n">
        <f aca="false">+AK137/AJ137*100</f>
        <v>97.5308641975309</v>
      </c>
      <c r="AN137" s="8" t="n">
        <f aca="false">+AK137/AJ137*24</f>
        <v>23.4074074074074</v>
      </c>
      <c r="AO137" s="8" t="n">
        <f aca="false">+AC137-AC136</f>
        <v>17</v>
      </c>
      <c r="AP137" s="8" t="n">
        <f aca="false">+AO137/AJ137*24</f>
        <v>5.03703703703704</v>
      </c>
      <c r="AQ137" s="8" t="n">
        <f aca="false">+AA137-AA136</f>
        <v>7</v>
      </c>
      <c r="AR137" s="6" t="n">
        <f aca="false">+AQ137/AJ137</f>
        <v>0.0864197530864197</v>
      </c>
      <c r="AS137" s="6" t="n">
        <f aca="false">+AR137*24</f>
        <v>2.07407407407407</v>
      </c>
      <c r="AT137" s="8" t="n">
        <f aca="false">+AJ137/AQ137*60</f>
        <v>694.285714285714</v>
      </c>
      <c r="AU137" s="8" t="n">
        <f aca="false">+AK137/AQ137*60</f>
        <v>677.142857142857</v>
      </c>
      <c r="AV137" s="5" t="s">
        <v>110</v>
      </c>
    </row>
    <row collapsed="false" customFormat="false" customHeight="false" hidden="false" ht="12.65" outlineLevel="0" r="138">
      <c r="A138" s="1" t="n">
        <v>40517.7083333333</v>
      </c>
      <c r="B138" s="2" t="n">
        <v>44562</v>
      </c>
      <c r="G138" s="4" t="n">
        <v>-1</v>
      </c>
      <c r="H138" s="4" t="n">
        <v>21</v>
      </c>
      <c r="K138" s="4" t="n">
        <v>22</v>
      </c>
      <c r="P138" s="5" t="n">
        <v>8</v>
      </c>
      <c r="Q138" s="5" t="n">
        <v>2</v>
      </c>
      <c r="S138" s="5" t="s">
        <v>51</v>
      </c>
      <c r="U138" s="5" t="n">
        <v>46</v>
      </c>
      <c r="V138" s="5" t="n">
        <v>43</v>
      </c>
      <c r="W138" s="5" t="n">
        <v>38</v>
      </c>
      <c r="X138" s="5" t="n">
        <v>50</v>
      </c>
      <c r="Y138" s="5" t="n">
        <v>-3</v>
      </c>
      <c r="Z138" s="5" t="n">
        <v>48</v>
      </c>
      <c r="AA138" s="5" t="n">
        <v>13148</v>
      </c>
      <c r="AB138" s="5" t="n">
        <v>8178</v>
      </c>
      <c r="AC138" s="5" t="n">
        <v>649</v>
      </c>
      <c r="AD138" s="6" t="n">
        <f aca="false">+(B138-B137)/(A138-A137)</f>
        <v>61.894736841726</v>
      </c>
      <c r="AE138" s="6" t="n">
        <f aca="false">+AD138-AF138</f>
        <v>46.894736841726</v>
      </c>
      <c r="AF138" s="25" t="n">
        <v>15</v>
      </c>
      <c r="AH138" s="7" t="n">
        <f aca="false">(G138+G137)/2</f>
        <v>-1.5</v>
      </c>
      <c r="AJ138" s="8" t="n">
        <f aca="false">(+A138-A137)*24</f>
        <v>19.0000000001164</v>
      </c>
      <c r="AK138" s="8" t="n">
        <f aca="false">+AB138-AB137</f>
        <v>16</v>
      </c>
      <c r="AL138" s="8" t="n">
        <f aca="false">+AK138/AJ138*100</f>
        <v>84.2105263152735</v>
      </c>
      <c r="AN138" s="8" t="n">
        <f aca="false">+AK138/AJ138*24</f>
        <v>20.2105263156656</v>
      </c>
      <c r="AO138" s="8" t="n">
        <f aca="false">+AC138-AC137</f>
        <v>0</v>
      </c>
      <c r="AP138" s="8" t="n">
        <f aca="false">+AO138/AJ138*24</f>
        <v>0</v>
      </c>
      <c r="AQ138" s="8" t="n">
        <f aca="false">+AA138-AA137</f>
        <v>15</v>
      </c>
      <c r="AR138" s="6" t="n">
        <f aca="false">+AQ138/AJ138</f>
        <v>0.789473684205689</v>
      </c>
      <c r="AS138" s="6" t="n">
        <f aca="false">+AR138*24</f>
        <v>18.9473684209365</v>
      </c>
      <c r="AT138" s="8" t="n">
        <f aca="false">+AJ138/AQ138*60</f>
        <v>76.0000000004657</v>
      </c>
      <c r="AU138" s="8" t="n">
        <f aca="false">+AK138/AQ138*60</f>
        <v>64</v>
      </c>
      <c r="AV138" s="5" t="s">
        <v>111</v>
      </c>
    </row>
    <row collapsed="false" customFormat="false" customHeight="false" hidden="false" ht="12.65" outlineLevel="0" r="139">
      <c r="A139" s="1" t="n">
        <v>40518.7083333333</v>
      </c>
      <c r="B139" s="2" t="n">
        <v>44620</v>
      </c>
      <c r="G139" s="4" t="n">
        <v>-10</v>
      </c>
      <c r="H139" s="4" t="n">
        <v>17.8</v>
      </c>
      <c r="K139" s="4" t="n">
        <v>21</v>
      </c>
      <c r="P139" s="5" t="n">
        <v>8</v>
      </c>
      <c r="Q139" s="5" t="n">
        <v>1</v>
      </c>
      <c r="S139" s="5" t="s">
        <v>51</v>
      </c>
      <c r="U139" s="5" t="n">
        <v>48</v>
      </c>
      <c r="V139" s="5" t="n">
        <v>47</v>
      </c>
      <c r="W139" s="5" t="n">
        <v>41</v>
      </c>
      <c r="X139" s="5" t="n">
        <v>50</v>
      </c>
      <c r="Y139" s="5" t="n">
        <v>-2</v>
      </c>
      <c r="Z139" s="5" t="n">
        <v>47</v>
      </c>
      <c r="AA139" s="5" t="n">
        <v>13168</v>
      </c>
      <c r="AB139" s="5" t="n">
        <v>8198</v>
      </c>
      <c r="AC139" s="5" t="n">
        <v>649</v>
      </c>
      <c r="AD139" s="6" t="n">
        <f aca="false">+(B139-B138)/(A139-A138)</f>
        <v>58</v>
      </c>
      <c r="AE139" s="6" t="n">
        <f aca="false">+AD139-AF139</f>
        <v>43</v>
      </c>
      <c r="AF139" s="25" t="n">
        <v>15</v>
      </c>
      <c r="AH139" s="7" t="n">
        <f aca="false">(G139+G138)/2</f>
        <v>-5.5</v>
      </c>
      <c r="AJ139" s="8" t="n">
        <f aca="false">(+A139-A138)*24</f>
        <v>24</v>
      </c>
      <c r="AK139" s="8" t="n">
        <f aca="false">+AB139-AB138</f>
        <v>20</v>
      </c>
      <c r="AL139" s="8" t="n">
        <f aca="false">+AK139/AJ139*100</f>
        <v>83.3333333333333</v>
      </c>
      <c r="AN139" s="8" t="n">
        <f aca="false">+AK139/AJ139*24</f>
        <v>20</v>
      </c>
      <c r="AO139" s="8" t="n">
        <f aca="false">+AC139-AC138</f>
        <v>0</v>
      </c>
      <c r="AP139" s="8" t="n">
        <f aca="false">+AO139/AJ139*24</f>
        <v>0</v>
      </c>
      <c r="AQ139" s="8" t="n">
        <f aca="false">+AA139-AA138</f>
        <v>20</v>
      </c>
      <c r="AR139" s="6" t="n">
        <f aca="false">+AQ139/AJ139</f>
        <v>0.833333333333333</v>
      </c>
      <c r="AS139" s="6" t="n">
        <f aca="false">+AR139*24</f>
        <v>20</v>
      </c>
      <c r="AT139" s="8" t="n">
        <f aca="false">+AJ139/AQ139*60</f>
        <v>72</v>
      </c>
      <c r="AU139" s="8" t="n">
        <f aca="false">+AK139/AQ139*60</f>
        <v>60</v>
      </c>
      <c r="AV139" s="5" t="s">
        <v>112</v>
      </c>
    </row>
    <row collapsed="false" customFormat="false" customHeight="false" hidden="false" ht="12.65" outlineLevel="0" r="140">
      <c r="A140" s="52" t="n">
        <v>40520.75</v>
      </c>
      <c r="B140" s="0" t="n">
        <v>44761</v>
      </c>
      <c r="G140" s="4" t="n">
        <v>-2</v>
      </c>
      <c r="H140" s="4" t="n">
        <v>21</v>
      </c>
      <c r="K140" s="4" t="n">
        <v>17.8</v>
      </c>
      <c r="P140" s="5" t="n">
        <v>8</v>
      </c>
      <c r="Q140" s="5" t="n">
        <v>1</v>
      </c>
      <c r="S140" s="5" t="s">
        <v>51</v>
      </c>
      <c r="U140" s="5" t="n">
        <v>44</v>
      </c>
      <c r="V140" s="5" t="n">
        <v>42</v>
      </c>
      <c r="W140" s="5" t="n">
        <v>36</v>
      </c>
      <c r="X140" s="5" t="n">
        <v>50</v>
      </c>
      <c r="Y140" s="5" t="n">
        <v>-3</v>
      </c>
      <c r="Z140" s="5" t="n">
        <v>53</v>
      </c>
      <c r="AA140" s="5" t="n">
        <v>13187</v>
      </c>
      <c r="AB140" s="5" t="n">
        <v>8244</v>
      </c>
      <c r="AC140" s="5" t="n">
        <v>650</v>
      </c>
      <c r="AD140" s="6" t="n">
        <f aca="false">+(B140-B139)/(A140-A139)</f>
        <v>69.061224489878</v>
      </c>
      <c r="AE140" s="6" t="n">
        <f aca="false">+AD140-AF140</f>
        <v>54.061224489878</v>
      </c>
      <c r="AF140" s="25" t="n">
        <v>15</v>
      </c>
      <c r="AH140" s="7" t="n">
        <f aca="false">(G140+G139)/2</f>
        <v>-6</v>
      </c>
      <c r="AJ140" s="8" t="n">
        <f aca="false">(+A140-A139)*24</f>
        <v>48.9999999999418</v>
      </c>
      <c r="AK140" s="8" t="n">
        <f aca="false">+AB140-AB139</f>
        <v>46</v>
      </c>
      <c r="AL140" s="8" t="n">
        <f aca="false">+AK140/AJ140*100</f>
        <v>93.8775510205197</v>
      </c>
      <c r="AN140" s="8" t="n">
        <f aca="false">+AK140/AJ140*24</f>
        <v>22.5306122449247</v>
      </c>
      <c r="AO140" s="8" t="n">
        <f aca="false">+AC140-AC139</f>
        <v>1</v>
      </c>
      <c r="AP140" s="8" t="n">
        <f aca="false">+AO140/AJ140*24</f>
        <v>0.489795918367929</v>
      </c>
      <c r="AQ140" s="8" t="n">
        <f aca="false">+AA140-AA139</f>
        <v>19</v>
      </c>
      <c r="AR140" s="6" t="n">
        <f aca="false">+AQ140/AJ140</f>
        <v>0.387755102041277</v>
      </c>
      <c r="AS140" s="6" t="n">
        <f aca="false">+AR140*24</f>
        <v>9.30612244899065</v>
      </c>
      <c r="AT140" s="8" t="n">
        <f aca="false">+AJ140/AQ140*60</f>
        <v>154.736842105079</v>
      </c>
      <c r="AU140" s="8" t="n">
        <f aca="false">+AK140/AQ140*60</f>
        <v>145.263157894737</v>
      </c>
      <c r="AV140" s="5" t="s">
        <v>113</v>
      </c>
    </row>
    <row collapsed="false" customFormat="false" customHeight="false" hidden="false" ht="12.65" outlineLevel="0" r="141">
      <c r="A141" s="1" t="n">
        <v>40522.5833333333</v>
      </c>
      <c r="B141" s="2" t="n">
        <v>44898</v>
      </c>
      <c r="G141" s="4" t="n">
        <v>-5</v>
      </c>
      <c r="H141" s="4" t="n">
        <v>21</v>
      </c>
      <c r="K141" s="4" t="n">
        <v>17.8</v>
      </c>
      <c r="P141" s="5" t="n">
        <v>8</v>
      </c>
      <c r="Q141" s="5" t="n">
        <v>1</v>
      </c>
      <c r="S141" s="5" t="s">
        <v>51</v>
      </c>
      <c r="U141" s="5" t="n">
        <v>44</v>
      </c>
      <c r="V141" s="5" t="n">
        <v>44</v>
      </c>
      <c r="W141" s="5" t="n">
        <v>36</v>
      </c>
      <c r="X141" s="5" t="n">
        <v>50</v>
      </c>
      <c r="Y141" s="5" t="n">
        <v>-3</v>
      </c>
      <c r="Z141" s="5" t="n">
        <v>49</v>
      </c>
      <c r="AA141" s="5" t="n">
        <v>13199</v>
      </c>
      <c r="AB141" s="5" t="n">
        <v>8285</v>
      </c>
      <c r="AC141" s="5" t="n">
        <v>652</v>
      </c>
      <c r="AD141" s="6" t="n">
        <f aca="false">+(B141-B140)/(A141-A140)</f>
        <v>74.7272727271739</v>
      </c>
      <c r="AE141" s="6" t="n">
        <f aca="false">+AD141-AF141</f>
        <v>59.7272727271739</v>
      </c>
      <c r="AF141" s="25" t="n">
        <v>15</v>
      </c>
      <c r="AH141" s="7" t="n">
        <f aca="false">(G141+G140)/2</f>
        <v>-3.5</v>
      </c>
      <c r="AJ141" s="8" t="n">
        <f aca="false">(+A141-A140)*24</f>
        <v>44.0000000000582</v>
      </c>
      <c r="AK141" s="8" t="n">
        <f aca="false">+AB141-AB140</f>
        <v>41</v>
      </c>
      <c r="AL141" s="8" t="n">
        <f aca="false">+AK141/AJ141*100</f>
        <v>93.1818181816949</v>
      </c>
      <c r="AN141" s="8" t="n">
        <f aca="false">+AK141/AJ141*24</f>
        <v>22.3636363636068</v>
      </c>
      <c r="AO141" s="8" t="n">
        <f aca="false">+AC141-AC140</f>
        <v>2</v>
      </c>
      <c r="AP141" s="8" t="n">
        <f aca="false">+AO141/AJ141*24</f>
        <v>1.09090909090765</v>
      </c>
      <c r="AQ141" s="8" t="n">
        <f aca="false">+AA141-AA140</f>
        <v>12</v>
      </c>
      <c r="AR141" s="6" t="n">
        <f aca="false">+AQ141/AJ141</f>
        <v>0.272727272726912</v>
      </c>
      <c r="AS141" s="6" t="n">
        <f aca="false">+AR141*24</f>
        <v>6.54545454544589</v>
      </c>
      <c r="AT141" s="8" t="n">
        <f aca="false">+AJ141/AQ141*60</f>
        <v>220.000000000291</v>
      </c>
      <c r="AU141" s="8" t="n">
        <f aca="false">+AK141/AQ141*60</f>
        <v>205</v>
      </c>
      <c r="AV141" s="5" t="s">
        <v>114</v>
      </c>
    </row>
    <row collapsed="false" customFormat="false" customHeight="false" hidden="false" ht="12.65" outlineLevel="0" r="142">
      <c r="A142" s="1" t="n">
        <v>40524.625</v>
      </c>
      <c r="B142" s="2" t="n">
        <v>45024</v>
      </c>
      <c r="G142" s="4" t="n">
        <v>-6</v>
      </c>
      <c r="H142" s="4" t="n">
        <v>21</v>
      </c>
      <c r="K142" s="4" t="n">
        <v>21</v>
      </c>
      <c r="P142" s="5" t="n">
        <v>8</v>
      </c>
      <c r="Q142" s="5" t="n">
        <v>1</v>
      </c>
      <c r="S142" s="5" t="s">
        <v>51</v>
      </c>
      <c r="U142" s="5" t="n">
        <v>44</v>
      </c>
      <c r="V142" s="5" t="n">
        <v>44</v>
      </c>
      <c r="W142" s="5" t="n">
        <v>34</v>
      </c>
      <c r="X142" s="5" t="n">
        <v>50</v>
      </c>
      <c r="Y142" s="5" t="n">
        <v>-3</v>
      </c>
      <c r="Z142" s="5" t="n">
        <v>50</v>
      </c>
      <c r="AA142" s="5" t="n">
        <v>13244</v>
      </c>
      <c r="AB142" s="5" t="n">
        <v>8324</v>
      </c>
      <c r="AC142" s="5" t="n">
        <v>652</v>
      </c>
      <c r="AD142" s="6" t="n">
        <f aca="false">+(B142-B141)/(A142-A141)</f>
        <v>61.714285714359</v>
      </c>
      <c r="AE142" s="6" t="n">
        <f aca="false">+AD142-AF142</f>
        <v>46.714285714359</v>
      </c>
      <c r="AF142" s="25" t="n">
        <v>15</v>
      </c>
      <c r="AH142" s="7" t="n">
        <f aca="false">(G142+G141)/2</f>
        <v>-5.5</v>
      </c>
      <c r="AJ142" s="8" t="n">
        <f aca="false">(+A142-A141)*24</f>
        <v>48.9999999999418</v>
      </c>
      <c r="AK142" s="8" t="n">
        <f aca="false">+AB142-AB141</f>
        <v>39</v>
      </c>
      <c r="AL142" s="8" t="n">
        <f aca="false">+AK142/AJ142*100</f>
        <v>79.5918367347884</v>
      </c>
      <c r="AN142" s="8" t="n">
        <f aca="false">+AK142/AJ142*24</f>
        <v>19.1020408163492</v>
      </c>
      <c r="AO142" s="8" t="n">
        <f aca="false">+AC142-AC141</f>
        <v>0</v>
      </c>
      <c r="AP142" s="8" t="n">
        <f aca="false">+AO142/AJ142*24</f>
        <v>0</v>
      </c>
      <c r="AQ142" s="8" t="n">
        <f aca="false">+AA142-AA141</f>
        <v>45</v>
      </c>
      <c r="AR142" s="6" t="n">
        <f aca="false">+AQ142/AJ142</f>
        <v>0.918367346939866</v>
      </c>
      <c r="AS142" s="6" t="n">
        <f aca="false">+AR142*24</f>
        <v>22.0408163265568</v>
      </c>
      <c r="AT142" s="8" t="n">
        <f aca="false">+AJ142/AQ142*60</f>
        <v>65.3333333332557</v>
      </c>
      <c r="AU142" s="8" t="n">
        <f aca="false">+AK142/AQ142*60</f>
        <v>52</v>
      </c>
      <c r="AV142" s="5" t="s">
        <v>115</v>
      </c>
    </row>
    <row collapsed="false" customFormat="false" customHeight="false" hidden="false" ht="12.65" outlineLevel="0" r="143">
      <c r="A143" s="1" t="n">
        <v>40526.3888888889</v>
      </c>
      <c r="B143" s="2" t="n">
        <v>45168</v>
      </c>
      <c r="G143" s="4" t="n">
        <v>-11</v>
      </c>
      <c r="H143" s="4" t="n">
        <v>17.8</v>
      </c>
      <c r="K143" s="4" t="n">
        <v>17.8</v>
      </c>
      <c r="P143" s="5" t="n">
        <v>8</v>
      </c>
      <c r="Q143" s="5" t="n">
        <v>1</v>
      </c>
      <c r="S143" s="5" t="s">
        <v>51</v>
      </c>
      <c r="U143" s="5" t="n">
        <v>46</v>
      </c>
      <c r="V143" s="5" t="n">
        <v>48</v>
      </c>
      <c r="W143" s="5" t="n">
        <v>39</v>
      </c>
      <c r="X143" s="5" t="n">
        <v>50</v>
      </c>
      <c r="Y143" s="5" t="n">
        <v>-3</v>
      </c>
      <c r="Z143" s="5" t="n">
        <v>45</v>
      </c>
      <c r="AA143" s="5" t="n">
        <v>13251</v>
      </c>
      <c r="AB143" s="5" t="n">
        <v>8366</v>
      </c>
      <c r="AC143" s="5" t="n">
        <v>655</v>
      </c>
      <c r="AD143" s="6" t="n">
        <f aca="false">+(B143-B142)/(A143-A142)</f>
        <v>81.6377952755157</v>
      </c>
      <c r="AE143" s="6" t="n">
        <f aca="false">+AD143-AF143</f>
        <v>66.6377952755157</v>
      </c>
      <c r="AF143" s="25" t="n">
        <v>15</v>
      </c>
      <c r="AH143" s="7" t="n">
        <f aca="false">(G143+G142)/2</f>
        <v>-8.5</v>
      </c>
      <c r="AJ143" s="8" t="n">
        <f aca="false">(+A143-A142)*24</f>
        <v>42.3333333333721</v>
      </c>
      <c r="AK143" s="8" t="n">
        <f aca="false">+AB143-AB142</f>
        <v>42</v>
      </c>
      <c r="AL143" s="8" t="n">
        <f aca="false">+AK143/AJ143*100</f>
        <v>99.2125984251059</v>
      </c>
      <c r="AN143" s="8" t="n">
        <f aca="false">+AK143/AJ143*24</f>
        <v>23.8110236220254</v>
      </c>
      <c r="AO143" s="8" t="n">
        <f aca="false">+AC143-AC142</f>
        <v>3</v>
      </c>
      <c r="AP143" s="8" t="n">
        <f aca="false">+AO143/AJ143*24</f>
        <v>1.70078740157324</v>
      </c>
      <c r="AQ143" s="8" t="n">
        <f aca="false">+AA143-AA142</f>
        <v>7</v>
      </c>
      <c r="AR143" s="6" t="n">
        <f aca="false">+AQ143/AJ143</f>
        <v>0.16535433070851</v>
      </c>
      <c r="AS143" s="6" t="n">
        <f aca="false">+AR143*24</f>
        <v>3.96850393700424</v>
      </c>
      <c r="AT143" s="8" t="n">
        <f aca="false">+AJ143/AQ143*60</f>
        <v>362.857142857475</v>
      </c>
      <c r="AU143" s="8" t="n">
        <f aca="false">+AK143/AQ143*60</f>
        <v>360</v>
      </c>
    </row>
    <row collapsed="false" customFormat="false" customHeight="false" hidden="false" ht="12.65" outlineLevel="0" r="144">
      <c r="A144" s="1" t="n">
        <v>40527.5416666667</v>
      </c>
      <c r="B144" s="2" t="n">
        <v>45264</v>
      </c>
      <c r="D144" s="3" t="n">
        <v>-5</v>
      </c>
      <c r="E144" s="3" t="n">
        <v>-10</v>
      </c>
      <c r="F144" s="3" t="n">
        <v>-5</v>
      </c>
      <c r="G144" s="4" t="n">
        <v>-7</v>
      </c>
      <c r="H144" s="4" t="n">
        <v>21</v>
      </c>
      <c r="K144" s="4" t="n">
        <v>21</v>
      </c>
      <c r="P144" s="5" t="n">
        <v>8</v>
      </c>
      <c r="Q144" s="5" t="n">
        <v>1</v>
      </c>
      <c r="S144" s="5" t="s">
        <v>51</v>
      </c>
      <c r="U144" s="5" t="n">
        <v>52</v>
      </c>
      <c r="V144" s="5" t="n">
        <v>46</v>
      </c>
      <c r="W144" s="5" t="n">
        <v>43</v>
      </c>
      <c r="X144" s="5" t="n">
        <v>50</v>
      </c>
      <c r="Y144" s="5" t="n">
        <v>-2</v>
      </c>
      <c r="Z144" s="5" t="n">
        <v>47</v>
      </c>
      <c r="AA144" s="5" t="n">
        <v>13253</v>
      </c>
      <c r="AB144" s="5" t="n">
        <v>8393</v>
      </c>
      <c r="AC144" s="5" t="n">
        <v>657</v>
      </c>
      <c r="AD144" s="6" t="n">
        <f aca="false">+(B144-B143)/(A144-A143)</f>
        <v>83.277108434027</v>
      </c>
      <c r="AE144" s="6" t="n">
        <f aca="false">+AD144-AF144</f>
        <v>68.277108434027</v>
      </c>
      <c r="AF144" s="25" t="n">
        <v>15</v>
      </c>
      <c r="AG144" s="6" t="n">
        <f aca="false">AVERAGE(D144:E144)</f>
        <v>-7.5</v>
      </c>
      <c r="AH144" s="7" t="n">
        <f aca="false">(G144+G143)/2</f>
        <v>-9</v>
      </c>
      <c r="AI144" s="7" t="n">
        <f aca="false">+G144-F144</f>
        <v>-2</v>
      </c>
      <c r="AJ144" s="8" t="n">
        <f aca="false">(+A144-A143)*24</f>
        <v>27.6666666665697</v>
      </c>
      <c r="AK144" s="8" t="n">
        <f aca="false">+AB144-AB143</f>
        <v>27</v>
      </c>
      <c r="AL144" s="8" t="n">
        <f aca="false">+AK144/AJ144*100</f>
        <v>97.5903614461253</v>
      </c>
      <c r="AN144" s="8" t="n">
        <f aca="false">+AK144/AJ144*24</f>
        <v>23.4216867470701</v>
      </c>
      <c r="AO144" s="8" t="n">
        <f aca="false">+AC144-AC143</f>
        <v>2</v>
      </c>
      <c r="AP144" s="8" t="n">
        <f aca="false">+AO144/AJ144*24</f>
        <v>1.73493975904223</v>
      </c>
      <c r="AQ144" s="8" t="n">
        <f aca="false">+AA144-AA143</f>
        <v>2</v>
      </c>
      <c r="AR144" s="6" t="n">
        <f aca="false">+AQ144/AJ144</f>
        <v>0.0722891566267595</v>
      </c>
      <c r="AS144" s="6" t="n">
        <f aca="false">+AR144*24</f>
        <v>1.73493975904223</v>
      </c>
      <c r="AT144" s="8" t="n">
        <f aca="false">+AJ144/AQ144*60</f>
        <v>829.99999999709</v>
      </c>
      <c r="AU144" s="8" t="n">
        <f aca="false">+AK144/AQ144*60</f>
        <v>810</v>
      </c>
      <c r="AV144" s="5" t="s">
        <v>116</v>
      </c>
    </row>
    <row collapsed="false" customFormat="false" customHeight="false" hidden="false" ht="23.85" outlineLevel="0" r="145">
      <c r="A145" s="1" t="n">
        <v>40528.6527777778</v>
      </c>
      <c r="B145" s="2" t="n">
        <v>45340</v>
      </c>
      <c r="D145" s="3" t="n">
        <v>4</v>
      </c>
      <c r="E145" s="3" t="n">
        <v>-10</v>
      </c>
      <c r="F145" s="3" t="n">
        <v>-2</v>
      </c>
      <c r="G145" s="4" t="n">
        <v>-4</v>
      </c>
      <c r="H145" s="4" t="n">
        <v>19</v>
      </c>
      <c r="K145" s="4" t="n">
        <v>21</v>
      </c>
      <c r="P145" s="5" t="n">
        <v>8</v>
      </c>
      <c r="Q145" s="5" t="n">
        <v>1</v>
      </c>
      <c r="S145" s="5" t="s">
        <v>48</v>
      </c>
      <c r="U145" s="5" t="n">
        <v>38</v>
      </c>
      <c r="V145" s="5" t="n">
        <v>43</v>
      </c>
      <c r="W145" s="5" t="n">
        <v>38</v>
      </c>
      <c r="X145" s="5" t="n">
        <v>50</v>
      </c>
      <c r="Y145" s="5" t="n">
        <v>3</v>
      </c>
      <c r="Z145" s="5" t="n">
        <v>47</v>
      </c>
      <c r="AA145" s="5" t="n">
        <v>13267</v>
      </c>
      <c r="AB145" s="5" t="n">
        <v>8415</v>
      </c>
      <c r="AC145" s="5" t="n">
        <v>657</v>
      </c>
      <c r="AD145" s="6" t="n">
        <f aca="false">+(B145-B144)/(A145-A144)</f>
        <v>68.3999999996516</v>
      </c>
      <c r="AE145" s="6" t="n">
        <f aca="false">+AD145-AF145</f>
        <v>53.3999999996516</v>
      </c>
      <c r="AF145" s="25" t="n">
        <v>15</v>
      </c>
      <c r="AG145" s="6" t="n">
        <f aca="false">AVERAGE(D145:E145)</f>
        <v>-3</v>
      </c>
      <c r="AH145" s="7" t="n">
        <f aca="false">(G145+G144)/2</f>
        <v>-5.5</v>
      </c>
      <c r="AI145" s="7" t="n">
        <f aca="false">+G145-F145</f>
        <v>-2</v>
      </c>
      <c r="AJ145" s="8" t="n">
        <f aca="false">(+A145-A144)*24</f>
        <v>26.6666666668025</v>
      </c>
      <c r="AK145" s="8" t="n">
        <f aca="false">+AB145-AB144</f>
        <v>22</v>
      </c>
      <c r="AL145" s="8" t="n">
        <f aca="false">+AK145/AJ145*100</f>
        <v>82.4999999995798</v>
      </c>
      <c r="AN145" s="8" t="n">
        <f aca="false">+AK145/AJ145*24</f>
        <v>19.7999999998992</v>
      </c>
      <c r="AO145" s="8" t="n">
        <f aca="false">+AC145-AC144</f>
        <v>0</v>
      </c>
      <c r="AP145" s="8" t="n">
        <f aca="false">+AO145/AJ145*24</f>
        <v>0</v>
      </c>
      <c r="AQ145" s="8" t="n">
        <f aca="false">+AA145-AA144</f>
        <v>14</v>
      </c>
      <c r="AR145" s="6" t="n">
        <f aca="false">+AQ145/AJ145</f>
        <v>0.524999999997326</v>
      </c>
      <c r="AS145" s="6" t="n">
        <f aca="false">+AR145*24</f>
        <v>12.5999999999358</v>
      </c>
      <c r="AT145" s="8" t="n">
        <f aca="false">+AJ145/AQ145*60</f>
        <v>114.285714286296</v>
      </c>
      <c r="AU145" s="8" t="n">
        <f aca="false">+AK145/AQ145*60</f>
        <v>94.2857142857143</v>
      </c>
      <c r="AV145" s="5" t="s">
        <v>117</v>
      </c>
    </row>
    <row collapsed="false" customFormat="false" customHeight="false" hidden="false" ht="23.85" outlineLevel="0" r="146">
      <c r="A146" s="1" t="n">
        <v>40529.6875</v>
      </c>
      <c r="B146" s="2" t="n">
        <v>45412</v>
      </c>
      <c r="D146" s="3" t="n">
        <v>-2</v>
      </c>
      <c r="E146" s="3" t="n">
        <v>-8</v>
      </c>
      <c r="F146" s="3" t="n">
        <v>-5</v>
      </c>
      <c r="G146" s="4" t="n">
        <v>-7</v>
      </c>
      <c r="H146" s="4" t="n">
        <v>22</v>
      </c>
      <c r="K146" s="4" t="n">
        <v>21</v>
      </c>
      <c r="P146" s="5" t="n">
        <v>8</v>
      </c>
      <c r="Q146" s="5" t="n">
        <v>1</v>
      </c>
      <c r="S146" s="5" t="s">
        <v>51</v>
      </c>
      <c r="U146" s="5" t="n">
        <v>50</v>
      </c>
      <c r="V146" s="5" t="n">
        <v>45</v>
      </c>
      <c r="W146" s="5" t="n">
        <v>41</v>
      </c>
      <c r="X146" s="5" t="n">
        <v>50</v>
      </c>
      <c r="Y146" s="5" t="n">
        <v>-3</v>
      </c>
      <c r="Z146" s="5" t="n">
        <v>54</v>
      </c>
      <c r="AA146" s="5" t="n">
        <v>13277</v>
      </c>
      <c r="AB146" s="5" t="n">
        <v>8438</v>
      </c>
      <c r="AC146" s="5" t="n">
        <v>658</v>
      </c>
      <c r="AD146" s="6" t="n">
        <f aca="false">+(B146-B145)/(A146-A145)</f>
        <v>69.5838926176671</v>
      </c>
      <c r="AE146" s="6" t="n">
        <f aca="false">+AD146-AF146</f>
        <v>54.5838926176671</v>
      </c>
      <c r="AF146" s="25" t="n">
        <v>15</v>
      </c>
      <c r="AG146" s="6" t="n">
        <f aca="false">AVERAGE(D146:E146)</f>
        <v>-5</v>
      </c>
      <c r="AH146" s="7" t="n">
        <f aca="false">(G146+G145)/2</f>
        <v>-5.5</v>
      </c>
      <c r="AI146" s="7" t="n">
        <f aca="false">+G146-F146</f>
        <v>-2</v>
      </c>
      <c r="AJ146" s="8" t="n">
        <f aca="false">(+A146-A145)*24</f>
        <v>24.8333333332557</v>
      </c>
      <c r="AK146" s="8" t="n">
        <f aca="false">+AB146-AB145</f>
        <v>23</v>
      </c>
      <c r="AL146" s="8" t="n">
        <f aca="false">+AK146/AJ146*100</f>
        <v>92.617449664719</v>
      </c>
      <c r="AN146" s="8" t="n">
        <f aca="false">+AK146/AJ146*24</f>
        <v>22.2281879195326</v>
      </c>
      <c r="AO146" s="8" t="n">
        <f aca="false">+AC146-AC145</f>
        <v>1</v>
      </c>
      <c r="AP146" s="8" t="n">
        <f aca="false">+AO146/AJ146*24</f>
        <v>0.966442953023155</v>
      </c>
      <c r="AQ146" s="8" t="n">
        <f aca="false">+AA146-AA145</f>
        <v>10</v>
      </c>
      <c r="AR146" s="6" t="n">
        <f aca="false">+AQ146/AJ146</f>
        <v>0.402684563759648</v>
      </c>
      <c r="AS146" s="6" t="n">
        <f aca="false">+AR146*24</f>
        <v>9.66442953023155</v>
      </c>
      <c r="AT146" s="8" t="n">
        <f aca="false">+AJ146/AQ146*60</f>
        <v>148.999999999534</v>
      </c>
      <c r="AU146" s="8" t="n">
        <f aca="false">+AK146/AQ146*60</f>
        <v>138</v>
      </c>
      <c r="AV146" s="5" t="s">
        <v>118</v>
      </c>
    </row>
    <row collapsed="false" customFormat="false" customHeight="false" hidden="false" ht="12.65" outlineLevel="0" r="147">
      <c r="A147" s="1" t="n">
        <v>40530.8333333333</v>
      </c>
      <c r="B147" s="2" t="n">
        <v>45492</v>
      </c>
      <c r="D147" s="3" t="n">
        <v>-4</v>
      </c>
      <c r="E147" s="3" t="n">
        <v>-0.5</v>
      </c>
      <c r="F147" s="3" t="n">
        <v>-8.4</v>
      </c>
      <c r="G147" s="4" t="n">
        <v>-6</v>
      </c>
      <c r="H147" s="4" t="n">
        <v>21</v>
      </c>
      <c r="K147" s="4" t="n">
        <v>21</v>
      </c>
      <c r="P147" s="5" t="n">
        <v>8</v>
      </c>
      <c r="Q147" s="5" t="n">
        <v>1</v>
      </c>
      <c r="S147" s="5" t="s">
        <v>51</v>
      </c>
      <c r="U147" s="5" t="n">
        <v>46</v>
      </c>
      <c r="V147" s="5" t="n">
        <v>44</v>
      </c>
      <c r="W147" s="5" t="n">
        <v>39</v>
      </c>
      <c r="X147" s="5" t="n">
        <v>50</v>
      </c>
      <c r="Y147" s="5" t="n">
        <v>-3</v>
      </c>
      <c r="Z147" s="5" t="n">
        <v>47</v>
      </c>
      <c r="AA147" s="5" t="n">
        <v>13290</v>
      </c>
      <c r="AB147" s="5" t="n">
        <v>8462</v>
      </c>
      <c r="AC147" s="5" t="n">
        <v>659</v>
      </c>
      <c r="AD147" s="6" t="n">
        <f aca="false">+(B147-B146)/(A147-A146)</f>
        <v>69.818181818034</v>
      </c>
      <c r="AE147" s="6" t="n">
        <f aca="false">+AD147-AF147</f>
        <v>54.818181818034</v>
      </c>
      <c r="AF147" s="25" t="n">
        <v>15</v>
      </c>
      <c r="AG147" s="6" t="n">
        <f aca="false">AVERAGE(D147:E147)</f>
        <v>-2.25</v>
      </c>
      <c r="AH147" s="7" t="n">
        <f aca="false">(G147+G146)/2</f>
        <v>-6.5</v>
      </c>
      <c r="AI147" s="7" t="n">
        <f aca="false">+G147-F147</f>
        <v>2.4</v>
      </c>
      <c r="AJ147" s="8" t="n">
        <f aca="false">(+A147-A146)*24</f>
        <v>27.5000000000582</v>
      </c>
      <c r="AK147" s="8" t="n">
        <f aca="false">+AB147-AB146</f>
        <v>24</v>
      </c>
      <c r="AL147" s="8" t="n">
        <f aca="false">+AK147/AJ147*100</f>
        <v>87.2727272725426</v>
      </c>
      <c r="AN147" s="8" t="n">
        <f aca="false">+AK147/AJ147*24</f>
        <v>20.9454545454102</v>
      </c>
      <c r="AO147" s="8" t="n">
        <f aca="false">+AC147-AC146</f>
        <v>1</v>
      </c>
      <c r="AP147" s="8" t="n">
        <f aca="false">+AO147/AJ147*24</f>
        <v>0.872727272725425</v>
      </c>
      <c r="AQ147" s="8" t="n">
        <f aca="false">+AA147-AA146</f>
        <v>13</v>
      </c>
      <c r="AR147" s="6" t="n">
        <f aca="false">+AQ147/AJ147</f>
        <v>0.472727272726272</v>
      </c>
      <c r="AS147" s="6" t="n">
        <f aca="false">+AR147*24</f>
        <v>11.3454545454305</v>
      </c>
      <c r="AT147" s="8" t="n">
        <f aca="false">+AJ147/AQ147*60</f>
        <v>126.923076923346</v>
      </c>
      <c r="AU147" s="8" t="n">
        <f aca="false">+AK147/AQ147*60</f>
        <v>110.769230769231</v>
      </c>
    </row>
    <row collapsed="false" customFormat="false" customHeight="false" hidden="false" ht="12.65" outlineLevel="0" r="148">
      <c r="A148" s="1" t="n">
        <v>40531.7256944444</v>
      </c>
      <c r="B148" s="2" t="n">
        <v>45560</v>
      </c>
      <c r="D148" s="3" t="n">
        <v>-4</v>
      </c>
      <c r="E148" s="3" t="n">
        <v>-7.9</v>
      </c>
      <c r="F148" s="3" t="n">
        <v>-7</v>
      </c>
      <c r="G148" s="4" t="n">
        <v>-9</v>
      </c>
      <c r="H148" s="4" t="n">
        <v>20.8</v>
      </c>
      <c r="K148" s="4" t="n">
        <v>20.4</v>
      </c>
      <c r="P148" s="5" t="n">
        <v>8</v>
      </c>
      <c r="Q148" s="5" t="n">
        <v>1</v>
      </c>
      <c r="S148" s="5" t="s">
        <v>51</v>
      </c>
      <c r="U148" s="5" t="n">
        <v>50</v>
      </c>
      <c r="V148" s="5" t="n">
        <v>47</v>
      </c>
      <c r="W148" s="5" t="n">
        <v>41</v>
      </c>
      <c r="X148" s="5" t="n">
        <v>50</v>
      </c>
      <c r="Y148" s="5" t="n">
        <v>-3</v>
      </c>
      <c r="Z148" s="5" t="n">
        <v>48</v>
      </c>
      <c r="AA148" s="5" t="n">
        <v>13292</v>
      </c>
      <c r="AB148" s="5" t="n">
        <v>8483</v>
      </c>
      <c r="AC148" s="5" t="n">
        <v>660</v>
      </c>
      <c r="AD148" s="6" t="n">
        <f aca="false">+(B148-B147)/(A148-A147)</f>
        <v>76.2023346304883</v>
      </c>
      <c r="AE148" s="6" t="n">
        <f aca="false">+AD148-AF148</f>
        <v>61.2023346304883</v>
      </c>
      <c r="AF148" s="25" t="n">
        <v>15</v>
      </c>
      <c r="AG148" s="6" t="n">
        <f aca="false">AVERAGE(D148:E148)</f>
        <v>-5.95</v>
      </c>
      <c r="AH148" s="7" t="n">
        <f aca="false">(G148+G147)/2</f>
        <v>-7.5</v>
      </c>
      <c r="AI148" s="7" t="n">
        <f aca="false">+G148-F148</f>
        <v>-2</v>
      </c>
      <c r="AJ148" s="8" t="n">
        <f aca="false">(+A148-A147)*24</f>
        <v>21.4166666666279</v>
      </c>
      <c r="AK148" s="8" t="n">
        <f aca="false">+AB148-AB147</f>
        <v>21</v>
      </c>
      <c r="AL148" s="8" t="n">
        <f aca="false">+AK148/AJ148*100</f>
        <v>98.0544747083489</v>
      </c>
      <c r="AN148" s="8" t="n">
        <f aca="false">+AK148/AJ148*24</f>
        <v>23.5330739300037</v>
      </c>
      <c r="AO148" s="8" t="n">
        <f aca="false">+AC148-AC147</f>
        <v>1</v>
      </c>
      <c r="AP148" s="8" t="n">
        <f aca="false">+AO148/AJ148*24</f>
        <v>1.12062256809542</v>
      </c>
      <c r="AQ148" s="8" t="n">
        <f aca="false">+AA148-AA147</f>
        <v>2</v>
      </c>
      <c r="AR148" s="6" t="n">
        <f aca="false">+AQ148/AJ148</f>
        <v>0.0933852140079513</v>
      </c>
      <c r="AS148" s="6" t="n">
        <f aca="false">+AR148*24</f>
        <v>2.24124513619083</v>
      </c>
      <c r="AT148" s="8" t="n">
        <f aca="false">+AJ148/AQ148*60</f>
        <v>642.499999998836</v>
      </c>
      <c r="AU148" s="8" t="n">
        <f aca="false">+AK148/AQ148*60</f>
        <v>630</v>
      </c>
      <c r="AV148" s="5" t="s">
        <v>119</v>
      </c>
    </row>
    <row collapsed="false" customFormat="false" customHeight="false" hidden="false" ht="12.65" outlineLevel="0" r="149">
      <c r="A149" s="1" t="n">
        <v>40532.7291666667</v>
      </c>
      <c r="B149" s="2" t="n">
        <v>45646</v>
      </c>
      <c r="D149" s="3" t="n">
        <v>-7</v>
      </c>
      <c r="E149" s="3" t="n">
        <v>-9.9</v>
      </c>
      <c r="F149" s="3" t="n">
        <v>-9.9</v>
      </c>
      <c r="G149" s="4" t="n">
        <v>-11</v>
      </c>
      <c r="H149" s="4" t="n">
        <v>19.8</v>
      </c>
      <c r="K149" s="4" t="n">
        <v>19</v>
      </c>
      <c r="P149" s="5" t="n">
        <v>8</v>
      </c>
      <c r="Q149" s="5" t="n">
        <v>1</v>
      </c>
      <c r="S149" s="5" t="s">
        <v>51</v>
      </c>
      <c r="U149" s="5" t="n">
        <v>48</v>
      </c>
      <c r="V149" s="5" t="n">
        <v>48</v>
      </c>
      <c r="W149" s="5" t="n">
        <v>38</v>
      </c>
      <c r="X149" s="5" t="n">
        <v>50</v>
      </c>
      <c r="Y149" s="5" t="n">
        <v>-3</v>
      </c>
      <c r="Z149" s="5" t="n">
        <v>47</v>
      </c>
      <c r="AA149" s="5" t="n">
        <v>13292</v>
      </c>
      <c r="AB149" s="5" t="n">
        <v>8507</v>
      </c>
      <c r="AC149" s="5" t="n">
        <v>664</v>
      </c>
      <c r="AD149" s="6" t="n">
        <f aca="false">+(B149-B148)/(A149-A148)</f>
        <v>85.7024221456049</v>
      </c>
      <c r="AE149" s="6" t="n">
        <f aca="false">+AD149-AF149</f>
        <v>70.7024221456049</v>
      </c>
      <c r="AF149" s="25" t="n">
        <v>15</v>
      </c>
      <c r="AG149" s="6" t="n">
        <f aca="false">AVERAGE(D149:E149)</f>
        <v>-8.45</v>
      </c>
      <c r="AH149" s="7" t="n">
        <f aca="false">(G149+G148)/2</f>
        <v>-10</v>
      </c>
      <c r="AI149" s="7" t="n">
        <f aca="false">+G149-F149</f>
        <v>-1.1</v>
      </c>
      <c r="AJ149" s="8" t="n">
        <f aca="false">(+A149-A148)*24</f>
        <v>24.0833333332557</v>
      </c>
      <c r="AK149" s="8" t="n">
        <f aca="false">+AB149-AB148</f>
        <v>24</v>
      </c>
      <c r="AL149" s="8" t="n">
        <f aca="false">+AK149/AJ149*100</f>
        <v>99.6539792390755</v>
      </c>
      <c r="AN149" s="8" t="n">
        <f aca="false">+AK149/AJ149*24</f>
        <v>23.9169550173781</v>
      </c>
      <c r="AO149" s="8" t="n">
        <f aca="false">+AC149-AC148</f>
        <v>4</v>
      </c>
      <c r="AP149" s="8" t="n">
        <f aca="false">+AO149/AJ149*24</f>
        <v>3.98615916956302</v>
      </c>
      <c r="AQ149" s="8" t="n">
        <f aca="false">+AA149-AA148</f>
        <v>0</v>
      </c>
      <c r="AR149" s="6" t="n">
        <f aca="false">+AQ149/AJ149</f>
        <v>0</v>
      </c>
      <c r="AS149" s="6" t="n">
        <f aca="false">+AR149*24</f>
        <v>0</v>
      </c>
      <c r="AT149" s="8" t="e">
        <f aca="false">+AJ149/AQ149*60</f>
        <v>#DIV/0!</v>
      </c>
      <c r="AU149" s="8" t="e">
        <f aca="false">+AK149/AQ149*60</f>
        <v>#DIV/0!</v>
      </c>
      <c r="AV149" s="5" t="s">
        <v>120</v>
      </c>
    </row>
    <row collapsed="false" customFormat="false" customHeight="false" hidden="false" ht="12.65" outlineLevel="0" r="150">
      <c r="A150" s="1" t="n">
        <v>40533.8333333333</v>
      </c>
      <c r="B150" s="2" t="n">
        <v>45739</v>
      </c>
      <c r="D150" s="3" t="n">
        <v>-7.3</v>
      </c>
      <c r="E150" s="3" t="n">
        <v>-14.9</v>
      </c>
      <c r="F150" s="3" t="n">
        <v>-9.3</v>
      </c>
      <c r="G150" s="4" t="n">
        <v>-11</v>
      </c>
      <c r="H150" s="4" t="n">
        <v>20.6</v>
      </c>
      <c r="K150" s="4" t="n">
        <v>20.2</v>
      </c>
      <c r="P150" s="5" t="n">
        <v>8</v>
      </c>
      <c r="Q150" s="5" t="n">
        <v>1</v>
      </c>
      <c r="S150" s="5" t="s">
        <v>51</v>
      </c>
      <c r="U150" s="5" t="n">
        <v>45</v>
      </c>
      <c r="V150" s="5" t="n">
        <v>48</v>
      </c>
      <c r="W150" s="5" t="n">
        <v>38</v>
      </c>
      <c r="X150" s="5" t="n">
        <v>50</v>
      </c>
      <c r="Y150" s="5" t="n">
        <v>-3</v>
      </c>
      <c r="Z150" s="5" t="n">
        <v>45</v>
      </c>
      <c r="AA150" s="5" t="n">
        <v>13292</v>
      </c>
      <c r="AB150" s="5" t="n">
        <v>8534</v>
      </c>
      <c r="AC150" s="5" t="n">
        <v>670</v>
      </c>
      <c r="AD150" s="6" t="n">
        <f aca="false">+(B150-B149)/(A150-A149)</f>
        <v>84.2264150939696</v>
      </c>
      <c r="AE150" s="6" t="n">
        <f aca="false">+AD150-AF150</f>
        <v>69.2264150939696</v>
      </c>
      <c r="AF150" s="25" t="n">
        <v>15</v>
      </c>
      <c r="AG150" s="6" t="n">
        <f aca="false">AVERAGE(D150:E150)</f>
        <v>-11.1</v>
      </c>
      <c r="AH150" s="7" t="n">
        <f aca="false">(G150+G149)/2</f>
        <v>-11</v>
      </c>
      <c r="AI150" s="7" t="n">
        <f aca="false">+G150-F150</f>
        <v>-1.7</v>
      </c>
      <c r="AJ150" s="8" t="n">
        <f aca="false">(+A150-A149)*24</f>
        <v>26.5000000001164</v>
      </c>
      <c r="AK150" s="8" t="n">
        <f aca="false">+AB150-AB149</f>
        <v>27</v>
      </c>
      <c r="AL150" s="8" t="n">
        <f aca="false">+AK150/AJ150*100</f>
        <v>101.886792452383</v>
      </c>
      <c r="AN150" s="8" t="n">
        <f aca="false">+AK150/AJ150*24</f>
        <v>24.4528301885718</v>
      </c>
      <c r="AO150" s="8" t="n">
        <f aca="false">+AC150-AC149</f>
        <v>6</v>
      </c>
      <c r="AP150" s="8" t="n">
        <f aca="false">+AO150/AJ150*24</f>
        <v>5.43396226412707</v>
      </c>
      <c r="AQ150" s="8" t="n">
        <f aca="false">+AA150-AA149</f>
        <v>0</v>
      </c>
      <c r="AR150" s="6" t="n">
        <f aca="false">+AQ150/AJ150</f>
        <v>0</v>
      </c>
      <c r="AS150" s="6" t="n">
        <f aca="false">+AR150*24</f>
        <v>0</v>
      </c>
      <c r="AT150" s="8" t="e">
        <f aca="false">+AJ150/AQ150*60</f>
        <v>#DIV/0!</v>
      </c>
      <c r="AU150" s="8" t="e">
        <f aca="false">+AK150/AQ150*60</f>
        <v>#DIV/0!</v>
      </c>
      <c r="AV150" s="5" t="s">
        <v>121</v>
      </c>
    </row>
    <row collapsed="false" customFormat="false" customHeight="false" hidden="false" ht="12.65" outlineLevel="0" r="151">
      <c r="A151" s="1" t="n">
        <v>40534.75</v>
      </c>
      <c r="B151" s="2" t="n">
        <v>45845</v>
      </c>
      <c r="D151" s="3" t="n">
        <v>-8</v>
      </c>
      <c r="E151" s="3" t="n">
        <v>-11.4</v>
      </c>
      <c r="F151" s="3" t="n">
        <v>-9.4</v>
      </c>
      <c r="G151" s="4" t="n">
        <v>-10</v>
      </c>
      <c r="H151" s="4" t="n">
        <v>21.3</v>
      </c>
      <c r="K151" s="4" t="n">
        <v>20.1</v>
      </c>
      <c r="P151" s="5" t="n">
        <v>8</v>
      </c>
      <c r="Q151" s="5" t="n">
        <v>1</v>
      </c>
      <c r="S151" s="5" t="s">
        <v>51</v>
      </c>
      <c r="U151" s="5" t="n">
        <v>49</v>
      </c>
      <c r="V151" s="5" t="n">
        <v>47</v>
      </c>
      <c r="W151" s="5" t="n">
        <v>41</v>
      </c>
      <c r="X151" s="5" t="n">
        <v>50</v>
      </c>
      <c r="Y151" s="5" t="n">
        <v>-3</v>
      </c>
      <c r="Z151" s="5" t="n">
        <v>47</v>
      </c>
      <c r="AA151" s="5" t="n">
        <v>13292</v>
      </c>
      <c r="AB151" s="5" t="n">
        <v>8555</v>
      </c>
      <c r="AC151" s="5" t="n">
        <v>677</v>
      </c>
      <c r="AD151" s="6" t="n">
        <f aca="false">+(B151-B150)/(A151-A150)</f>
        <v>115.63636363667</v>
      </c>
      <c r="AE151" s="6" t="n">
        <f aca="false">+AD151-AF151</f>
        <v>100.63636363667</v>
      </c>
      <c r="AF151" s="25" t="n">
        <v>15</v>
      </c>
      <c r="AG151" s="6" t="n">
        <f aca="false">AVERAGE(D151:E151)</f>
        <v>-9.7</v>
      </c>
      <c r="AH151" s="7" t="n">
        <f aca="false">(G151+G150)/2</f>
        <v>-10.5</v>
      </c>
      <c r="AI151" s="7" t="n">
        <f aca="false">+G151-F151</f>
        <v>-0.6</v>
      </c>
      <c r="AJ151" s="8" t="n">
        <f aca="false">(+A151-A150)*24</f>
        <v>21.9999999999418</v>
      </c>
      <c r="AK151" s="8" t="n">
        <f aca="false">+AB151-AB150</f>
        <v>21</v>
      </c>
      <c r="AL151" s="8" t="n">
        <f aca="false">+AK151/AJ151*100</f>
        <v>95.454545454798</v>
      </c>
      <c r="AN151" s="8" t="n">
        <f aca="false">+AK151/AJ151*24</f>
        <v>22.9090909091515</v>
      </c>
      <c r="AO151" s="8" t="n">
        <f aca="false">+AC151-AC150</f>
        <v>7</v>
      </c>
      <c r="AP151" s="8" t="n">
        <f aca="false">+AO151/AJ151*24</f>
        <v>7.63636363638384</v>
      </c>
      <c r="AQ151" s="8" t="n">
        <f aca="false">+AA151-AA150</f>
        <v>0</v>
      </c>
      <c r="AR151" s="6" t="n">
        <f aca="false">+AQ151/AJ151</f>
        <v>0</v>
      </c>
      <c r="AS151" s="6" t="n">
        <f aca="false">+AR151*24</f>
        <v>0</v>
      </c>
      <c r="AT151" s="8" t="e">
        <f aca="false">+AJ151/AQ151*60</f>
        <v>#DIV/0!</v>
      </c>
      <c r="AU151" s="8" t="e">
        <f aca="false">+AK151/AQ151*60</f>
        <v>#DIV/0!</v>
      </c>
      <c r="AV151" s="5" t="s">
        <v>122</v>
      </c>
    </row>
    <row collapsed="false" customFormat="false" customHeight="false" hidden="false" ht="12.65" outlineLevel="0" r="152">
      <c r="A152" s="1" t="n">
        <v>40535.7291666667</v>
      </c>
      <c r="B152" s="2" t="n">
        <v>45958</v>
      </c>
      <c r="D152" s="3" t="n">
        <v>-7.9</v>
      </c>
      <c r="E152" s="3" t="n">
        <v>-13.8</v>
      </c>
      <c r="F152" s="3" t="n">
        <v>-10.9</v>
      </c>
      <c r="G152" s="4" t="n">
        <v>-12</v>
      </c>
      <c r="H152" s="4" t="n">
        <v>20.4</v>
      </c>
      <c r="K152" s="4" t="n">
        <v>20.1</v>
      </c>
      <c r="P152" s="5" t="n">
        <v>8</v>
      </c>
      <c r="Q152" s="5" t="n">
        <v>1</v>
      </c>
      <c r="S152" s="5" t="s">
        <v>51</v>
      </c>
      <c r="U152" s="5" t="n">
        <v>47</v>
      </c>
      <c r="V152" s="5" t="n">
        <v>49</v>
      </c>
      <c r="W152" s="5" t="n">
        <v>38</v>
      </c>
      <c r="X152" s="5" t="n">
        <v>50</v>
      </c>
      <c r="Y152" s="5" t="n">
        <v>-3</v>
      </c>
      <c r="Z152" s="5" t="n">
        <v>49</v>
      </c>
      <c r="AA152" s="5" t="n">
        <v>13292</v>
      </c>
      <c r="AB152" s="5" t="n">
        <v>8579</v>
      </c>
      <c r="AC152" s="5" t="n">
        <v>683</v>
      </c>
      <c r="AD152" s="6" t="n">
        <f aca="false">+(B152-B151)/(A152-A151)</f>
        <v>115.404255319435</v>
      </c>
      <c r="AE152" s="6" t="n">
        <f aca="false">+AD152-AF152</f>
        <v>100.404255319435</v>
      </c>
      <c r="AF152" s="25" t="n">
        <v>15</v>
      </c>
      <c r="AG152" s="6" t="n">
        <f aca="false">AVERAGE(D152:E152)</f>
        <v>-10.85</v>
      </c>
      <c r="AH152" s="7" t="n">
        <f aca="false">(G152+G151)/2</f>
        <v>-11</v>
      </c>
      <c r="AI152" s="7" t="n">
        <f aca="false">+G152-F152</f>
        <v>-1.1</v>
      </c>
      <c r="AJ152" s="8" t="n">
        <f aca="false">(+A152-A151)*24</f>
        <v>23.4999999999418</v>
      </c>
      <c r="AK152" s="8" t="n">
        <f aca="false">+AB152-AB151</f>
        <v>24</v>
      </c>
      <c r="AL152" s="8" t="n">
        <f aca="false">+AK152/AJ152*100</f>
        <v>102.127659574721</v>
      </c>
      <c r="AN152" s="8" t="n">
        <f aca="false">+AK152/AJ152*24</f>
        <v>24.5106382979331</v>
      </c>
      <c r="AO152" s="8" t="n">
        <f aca="false">+AC152-AC151</f>
        <v>6</v>
      </c>
      <c r="AP152" s="8" t="n">
        <f aca="false">+AO152/AJ152*24</f>
        <v>6.12765957448326</v>
      </c>
      <c r="AQ152" s="8" t="n">
        <f aca="false">+AA152-AA151</f>
        <v>0</v>
      </c>
      <c r="AR152" s="6" t="n">
        <f aca="false">+AQ152/AJ152</f>
        <v>0</v>
      </c>
      <c r="AS152" s="6" t="n">
        <f aca="false">+AR152*24</f>
        <v>0</v>
      </c>
      <c r="AT152" s="8" t="e">
        <f aca="false">+AJ152/AQ152*60</f>
        <v>#DIV/0!</v>
      </c>
      <c r="AU152" s="8" t="e">
        <f aca="false">+AK152/AQ152*60</f>
        <v>#DIV/0!</v>
      </c>
      <c r="AV152" s="5" t="s">
        <v>123</v>
      </c>
    </row>
    <row collapsed="false" customFormat="false" customHeight="false" hidden="false" ht="12.65" outlineLevel="0" r="153">
      <c r="A153" s="1" t="n">
        <v>40536.7291666667</v>
      </c>
      <c r="B153" s="2" t="n">
        <v>46078</v>
      </c>
      <c r="D153" s="3" t="n">
        <v>-9.5</v>
      </c>
      <c r="E153" s="3" t="n">
        <v>-13.4</v>
      </c>
      <c r="F153" s="3" t="n">
        <v>-10.7</v>
      </c>
      <c r="G153" s="4" t="n">
        <v>-13</v>
      </c>
      <c r="H153" s="4" t="n">
        <v>17.8</v>
      </c>
      <c r="K153" s="4" t="n">
        <v>20.1</v>
      </c>
      <c r="P153" s="5" t="n">
        <v>8</v>
      </c>
      <c r="Q153" s="5" t="n">
        <v>1</v>
      </c>
      <c r="S153" s="5" t="s">
        <v>51</v>
      </c>
      <c r="U153" s="5" t="n">
        <v>45</v>
      </c>
      <c r="V153" s="5" t="n">
        <v>49</v>
      </c>
      <c r="W153" s="5" t="n">
        <v>35</v>
      </c>
      <c r="X153" s="5" t="n">
        <v>50</v>
      </c>
      <c r="Y153" s="5" t="n">
        <v>-2</v>
      </c>
      <c r="Z153" s="5" t="n">
        <v>52</v>
      </c>
      <c r="AA153" s="5" t="n">
        <v>13292</v>
      </c>
      <c r="AB153" s="5" t="n">
        <v>8603</v>
      </c>
      <c r="AC153" s="5" t="n">
        <v>693</v>
      </c>
      <c r="AD153" s="6" t="n">
        <f aca="false">+(B153-B152)/(A153-A152)</f>
        <v>120</v>
      </c>
      <c r="AE153" s="6" t="n">
        <f aca="false">+AD153-AF153</f>
        <v>105</v>
      </c>
      <c r="AF153" s="25" t="n">
        <v>15</v>
      </c>
      <c r="AG153" s="6" t="n">
        <f aca="false">AVERAGE(D153:E153)</f>
        <v>-11.45</v>
      </c>
      <c r="AH153" s="7" t="n">
        <f aca="false">(G153+G152)/2</f>
        <v>-12.5</v>
      </c>
      <c r="AI153" s="7" t="n">
        <f aca="false">+G153-F153</f>
        <v>-2.3</v>
      </c>
      <c r="AJ153" s="8" t="n">
        <f aca="false">(+A153-A152)*24</f>
        <v>24</v>
      </c>
      <c r="AK153" s="8" t="n">
        <f aca="false">+AB153-AB152</f>
        <v>24</v>
      </c>
      <c r="AL153" s="8" t="n">
        <f aca="false">+AK153/AJ153*100</f>
        <v>100</v>
      </c>
      <c r="AN153" s="8" t="n">
        <f aca="false">+AK153/AJ153*24</f>
        <v>24</v>
      </c>
      <c r="AO153" s="8" t="n">
        <f aca="false">+AC153-AC152</f>
        <v>10</v>
      </c>
      <c r="AP153" s="8" t="n">
        <f aca="false">+AO153/AJ153*24</f>
        <v>10</v>
      </c>
      <c r="AQ153" s="8" t="n">
        <f aca="false">+AA153-AA152</f>
        <v>0</v>
      </c>
      <c r="AR153" s="6" t="n">
        <f aca="false">+AQ153/AJ153</f>
        <v>0</v>
      </c>
      <c r="AS153" s="6" t="n">
        <f aca="false">+AR153*24</f>
        <v>0</v>
      </c>
      <c r="AT153" s="8" t="e">
        <f aca="false">+AJ153/AQ153*60</f>
        <v>#DIV/0!</v>
      </c>
      <c r="AU153" s="8" t="e">
        <f aca="false">+AK153/AQ153*60</f>
        <v>#DIV/0!</v>
      </c>
      <c r="AV153" s="5" t="s">
        <v>124</v>
      </c>
    </row>
    <row collapsed="false" customFormat="false" customHeight="false" hidden="false" ht="12.65" outlineLevel="0" r="154">
      <c r="A154" s="1" t="n">
        <v>40537.7708333333</v>
      </c>
      <c r="B154" s="2" t="n">
        <v>46204</v>
      </c>
      <c r="D154" s="3" t="n">
        <v>-9.5</v>
      </c>
      <c r="E154" s="3" t="n">
        <v>-10.9</v>
      </c>
      <c r="F154" s="3" t="n">
        <v>-10.5</v>
      </c>
      <c r="G154" s="4" t="n">
        <v>-13</v>
      </c>
      <c r="H154" s="4" t="n">
        <v>19.9</v>
      </c>
      <c r="K154" s="4" t="n">
        <v>20.1</v>
      </c>
      <c r="P154" s="5" t="n">
        <v>8</v>
      </c>
      <c r="Q154" s="5" t="n">
        <v>2</v>
      </c>
      <c r="S154" s="5" t="s">
        <v>51</v>
      </c>
      <c r="U154" s="5" t="n">
        <v>48</v>
      </c>
      <c r="V154" s="5" t="n">
        <v>50</v>
      </c>
      <c r="W154" s="5" t="n">
        <v>36</v>
      </c>
      <c r="X154" s="5" t="n">
        <v>50</v>
      </c>
      <c r="Y154" s="5" t="n">
        <v>-3</v>
      </c>
      <c r="Z154" s="5" t="n">
        <v>52</v>
      </c>
      <c r="AA154" s="5" t="n">
        <v>13292</v>
      </c>
      <c r="AB154" s="5" t="n">
        <v>8628</v>
      </c>
      <c r="AC154" s="5" t="n">
        <v>703</v>
      </c>
      <c r="AD154" s="6" t="n">
        <f aca="false">+(B154-B153)/(A154-A153)</f>
        <v>120.959999999437</v>
      </c>
      <c r="AE154" s="6" t="n">
        <f aca="false">+AD154-AF154</f>
        <v>105.959999999437</v>
      </c>
      <c r="AF154" s="25" t="n">
        <v>15</v>
      </c>
      <c r="AG154" s="6" t="n">
        <f aca="false">AVERAGE(D154:E154)</f>
        <v>-10.2</v>
      </c>
      <c r="AH154" s="7" t="n">
        <f aca="false">(G154+G153)/2</f>
        <v>-13</v>
      </c>
      <c r="AI154" s="7" t="n">
        <f aca="false">+G154-F154</f>
        <v>-2.5</v>
      </c>
      <c r="AJ154" s="8" t="n">
        <f aca="false">(+A154-A153)*24</f>
        <v>25.0000000001164</v>
      </c>
      <c r="AK154" s="8" t="n">
        <f aca="false">+AB154-AB153</f>
        <v>25</v>
      </c>
      <c r="AL154" s="8" t="n">
        <f aca="false">+AK154/AJ154*100</f>
        <v>99.9999999995343</v>
      </c>
      <c r="AN154" s="8" t="n">
        <f aca="false">+AK154/AJ154*24</f>
        <v>23.9999999998882</v>
      </c>
      <c r="AO154" s="8" t="n">
        <f aca="false">+AC154-AC153</f>
        <v>10</v>
      </c>
      <c r="AP154" s="8" t="n">
        <f aca="false">+AO154/AJ154*24</f>
        <v>9.5999999999553</v>
      </c>
      <c r="AQ154" s="8" t="n">
        <f aca="false">+AA154-AA153</f>
        <v>0</v>
      </c>
      <c r="AR154" s="6" t="n">
        <f aca="false">+AQ154/AJ154</f>
        <v>0</v>
      </c>
      <c r="AS154" s="6" t="n">
        <f aca="false">+AR154*24</f>
        <v>0</v>
      </c>
      <c r="AT154" s="8" t="e">
        <f aca="false">+AJ154/AQ154*60</f>
        <v>#DIV/0!</v>
      </c>
      <c r="AU154" s="8" t="e">
        <f aca="false">+AK154/AQ154*60</f>
        <v>#DIV/0!</v>
      </c>
      <c r="AV154" s="5" t="s">
        <v>125</v>
      </c>
    </row>
    <row collapsed="false" customFormat="false" customHeight="false" hidden="false" ht="12.65" outlineLevel="0" r="155">
      <c r="A155" s="1" t="n">
        <v>40538.6666666667</v>
      </c>
      <c r="B155" s="2" t="n">
        <v>46308</v>
      </c>
      <c r="D155" s="3" t="n">
        <v>-10.6</v>
      </c>
      <c r="E155" s="3" t="n">
        <v>-3.5</v>
      </c>
      <c r="F155" s="3" t="n">
        <v>-3.7</v>
      </c>
      <c r="G155" s="4" t="n">
        <v>-6</v>
      </c>
      <c r="H155" s="4" t="n">
        <v>19.4</v>
      </c>
      <c r="K155" s="4" t="n">
        <v>19.6</v>
      </c>
      <c r="P155" s="5" t="n">
        <v>8</v>
      </c>
      <c r="Q155" s="5" t="n">
        <v>2</v>
      </c>
      <c r="S155" s="5" t="s">
        <v>51</v>
      </c>
      <c r="U155" s="5" t="n">
        <v>49</v>
      </c>
      <c r="V155" s="5" t="n">
        <v>45</v>
      </c>
      <c r="W155" s="5" t="n">
        <v>40</v>
      </c>
      <c r="X155" s="5" t="n">
        <v>50</v>
      </c>
      <c r="Y155" s="5" t="n">
        <v>-3</v>
      </c>
      <c r="Z155" s="5" t="n">
        <v>45</v>
      </c>
      <c r="AA155" s="5" t="n">
        <v>13292</v>
      </c>
      <c r="AB155" s="5" t="n">
        <v>8649</v>
      </c>
      <c r="AC155" s="5" t="n">
        <v>712</v>
      </c>
      <c r="AD155" s="6" t="n">
        <f aca="false">+(B155-B154)/(A155-A154)</f>
        <v>116.093023256443</v>
      </c>
      <c r="AE155" s="6" t="n">
        <f aca="false">+AD155-AF155</f>
        <v>101.093023256443</v>
      </c>
      <c r="AF155" s="25" t="n">
        <v>15</v>
      </c>
      <c r="AG155" s="6" t="n">
        <f aca="false">AVERAGE(D155:E155)</f>
        <v>-7.05</v>
      </c>
      <c r="AH155" s="7" t="n">
        <f aca="false">(G155+G154)/2</f>
        <v>-9.5</v>
      </c>
      <c r="AI155" s="7" t="n">
        <f aca="false">+G155-F155</f>
        <v>-2.3</v>
      </c>
      <c r="AJ155" s="8" t="n">
        <f aca="false">(+A155-A154)*24</f>
        <v>21.4999999998836</v>
      </c>
      <c r="AK155" s="8" t="n">
        <f aca="false">+AB155-AB154</f>
        <v>21</v>
      </c>
      <c r="AL155" s="8" t="n">
        <f aca="false">+AK155/AJ155*100</f>
        <v>97.67441860518</v>
      </c>
      <c r="AN155" s="8" t="n">
        <f aca="false">+AK155/AJ155*24</f>
        <v>23.4418604652432</v>
      </c>
      <c r="AO155" s="8" t="n">
        <f aca="false">+AC155-AC154</f>
        <v>9</v>
      </c>
      <c r="AP155" s="8" t="n">
        <f aca="false">+AO155/AJ155*24</f>
        <v>10.0465116279614</v>
      </c>
      <c r="AQ155" s="8" t="n">
        <f aca="false">+AA155-AA154</f>
        <v>0</v>
      </c>
      <c r="AR155" s="6" t="n">
        <f aca="false">+AQ155/AJ155</f>
        <v>0</v>
      </c>
      <c r="AS155" s="6" t="n">
        <f aca="false">+AR155*24</f>
        <v>0</v>
      </c>
      <c r="AT155" s="8" t="e">
        <f aca="false">+AJ155/AQ155*60</f>
        <v>#DIV/0!</v>
      </c>
      <c r="AU155" s="8" t="e">
        <f aca="false">+AK155/AQ155*60</f>
        <v>#DIV/0!</v>
      </c>
      <c r="AV155" s="5" t="s">
        <v>126</v>
      </c>
    </row>
    <row collapsed="false" customFormat="false" customHeight="false" hidden="false" ht="12.65" outlineLevel="0" r="156">
      <c r="A156" s="1" t="n">
        <v>40539.7291666667</v>
      </c>
      <c r="B156" s="2" t="n">
        <v>46399</v>
      </c>
      <c r="D156" s="3" t="n">
        <v>-2.5</v>
      </c>
      <c r="E156" s="3" t="n">
        <v>-6.4</v>
      </c>
      <c r="F156" s="3" t="n">
        <v>-6.1</v>
      </c>
      <c r="G156" s="4" t="n">
        <v>-7</v>
      </c>
      <c r="H156" s="4" t="n">
        <v>21</v>
      </c>
      <c r="K156" s="4" t="n">
        <v>20.5</v>
      </c>
      <c r="P156" s="5" t="n">
        <v>8</v>
      </c>
      <c r="Q156" s="5" t="n">
        <v>2</v>
      </c>
      <c r="S156" s="5" t="s">
        <v>51</v>
      </c>
      <c r="U156" s="5" t="n">
        <v>47</v>
      </c>
      <c r="V156" s="5" t="n">
        <v>46</v>
      </c>
      <c r="W156" s="5" t="n">
        <v>37</v>
      </c>
      <c r="X156" s="5" t="n">
        <v>50</v>
      </c>
      <c r="Y156" s="5" t="n">
        <v>-3</v>
      </c>
      <c r="Z156" s="5" t="n">
        <v>52</v>
      </c>
      <c r="AA156" s="5" t="n">
        <v>13292</v>
      </c>
      <c r="AB156" s="5" t="n">
        <v>8675</v>
      </c>
      <c r="AC156" s="5" t="n">
        <v>714</v>
      </c>
      <c r="AD156" s="6" t="n">
        <f aca="false">+(B156-B155)/(A156-A155)</f>
        <v>85.6470588235294</v>
      </c>
      <c r="AE156" s="6" t="n">
        <f aca="false">+AD156-AF156</f>
        <v>70.6470588235294</v>
      </c>
      <c r="AF156" s="25" t="n">
        <v>15</v>
      </c>
      <c r="AG156" s="6" t="n">
        <f aca="false">AVERAGE(D156:E156)</f>
        <v>-4.45</v>
      </c>
      <c r="AH156" s="7" t="n">
        <f aca="false">(G156+G155)/2</f>
        <v>-6.5</v>
      </c>
      <c r="AI156" s="7" t="n">
        <f aca="false">+G156-F156</f>
        <v>-0.9</v>
      </c>
      <c r="AJ156" s="8" t="n">
        <f aca="false">(+A156-A155)*24</f>
        <v>25.5</v>
      </c>
      <c r="AK156" s="8" t="n">
        <f aca="false">+AB156-AB155</f>
        <v>26</v>
      </c>
      <c r="AL156" s="8" t="n">
        <f aca="false">+AK156/AJ156*100</f>
        <v>101.960784313725</v>
      </c>
      <c r="AN156" s="8" t="n">
        <f aca="false">+AK156/AJ156*24</f>
        <v>24.4705882352941</v>
      </c>
      <c r="AO156" s="8" t="n">
        <f aca="false">+AC156-AC155</f>
        <v>2</v>
      </c>
      <c r="AP156" s="8" t="n">
        <f aca="false">+AO156/AJ156*24</f>
        <v>1.88235294117647</v>
      </c>
      <c r="AQ156" s="8" t="n">
        <f aca="false">+AA156-AA155</f>
        <v>0</v>
      </c>
      <c r="AR156" s="6" t="n">
        <f aca="false">+AQ156/AJ156</f>
        <v>0</v>
      </c>
      <c r="AS156" s="6" t="n">
        <f aca="false">+AR156*24</f>
        <v>0</v>
      </c>
      <c r="AT156" s="8" t="e">
        <f aca="false">+AJ156/AQ156*60</f>
        <v>#DIV/0!</v>
      </c>
      <c r="AU156" s="8" t="e">
        <f aca="false">+AK156/AQ156*60</f>
        <v>#DIV/0!</v>
      </c>
    </row>
    <row collapsed="false" customFormat="false" customHeight="false" hidden="false" ht="12.65" outlineLevel="0" r="157">
      <c r="A157" s="1" t="n">
        <v>40540.6666666667</v>
      </c>
      <c r="B157" s="2" t="n">
        <v>46470</v>
      </c>
      <c r="D157" s="3" t="n">
        <v>-4.1</v>
      </c>
      <c r="E157" s="3" t="n">
        <v>-8.3</v>
      </c>
      <c r="F157" s="3" t="n">
        <v>-8.3</v>
      </c>
      <c r="G157" s="4" t="n">
        <v>-9</v>
      </c>
      <c r="H157" s="4" t="n">
        <v>20.4</v>
      </c>
      <c r="K157" s="4" t="n">
        <v>20.4</v>
      </c>
      <c r="P157" s="5" t="n">
        <v>8</v>
      </c>
      <c r="Q157" s="5" t="n">
        <v>2</v>
      </c>
      <c r="S157" s="5" t="s">
        <v>51</v>
      </c>
      <c r="U157" s="5" t="n">
        <v>46</v>
      </c>
      <c r="V157" s="5" t="n">
        <v>47</v>
      </c>
      <c r="W157" s="5" t="n">
        <v>38</v>
      </c>
      <c r="X157" s="5" t="n">
        <v>50</v>
      </c>
      <c r="Y157" s="5" t="n">
        <v>-3</v>
      </c>
      <c r="Z157" s="5" t="n">
        <v>48</v>
      </c>
      <c r="AA157" s="5" t="n">
        <v>13293</v>
      </c>
      <c r="AB157" s="5" t="n">
        <v>8697</v>
      </c>
      <c r="AC157" s="5" t="n">
        <v>716</v>
      </c>
      <c r="AD157" s="6" t="n">
        <f aca="false">+(B157-B156)/(A157-A156)</f>
        <v>75.7333333333333</v>
      </c>
      <c r="AE157" s="6" t="n">
        <f aca="false">+AD157-AF157</f>
        <v>60.7333333333333</v>
      </c>
      <c r="AF157" s="25" t="n">
        <v>15</v>
      </c>
      <c r="AG157" s="6" t="n">
        <f aca="false">AVERAGE(D157:E157)</f>
        <v>-6.2</v>
      </c>
      <c r="AH157" s="7" t="n">
        <f aca="false">(G157+G156)/2</f>
        <v>-8</v>
      </c>
      <c r="AI157" s="7" t="n">
        <f aca="false">+G157-F157</f>
        <v>-0.699999999999999</v>
      </c>
      <c r="AJ157" s="8" t="n">
        <f aca="false">(+A157-A156)*24</f>
        <v>22.5</v>
      </c>
      <c r="AK157" s="8" t="n">
        <f aca="false">+AB157-AB156</f>
        <v>22</v>
      </c>
      <c r="AL157" s="8" t="n">
        <f aca="false">+AK157/AJ157*100</f>
        <v>97.7777777777778</v>
      </c>
      <c r="AN157" s="8" t="n">
        <f aca="false">+AK157/AJ157*24</f>
        <v>23.4666666666667</v>
      </c>
      <c r="AO157" s="8" t="n">
        <f aca="false">+AC157-AC156</f>
        <v>2</v>
      </c>
      <c r="AP157" s="8" t="n">
        <f aca="false">+AO157/AJ157*24</f>
        <v>2.13333333333333</v>
      </c>
      <c r="AQ157" s="8" t="n">
        <f aca="false">+AA157-AA156</f>
        <v>1</v>
      </c>
      <c r="AR157" s="6" t="n">
        <f aca="false">+AQ157/AJ157</f>
        <v>0.0444444444444444</v>
      </c>
      <c r="AS157" s="6" t="n">
        <f aca="false">+AR157*24</f>
        <v>1.06666666666667</v>
      </c>
      <c r="AT157" s="8" t="n">
        <f aca="false">+AJ157/AQ157*60</f>
        <v>1350</v>
      </c>
      <c r="AU157" s="8" t="n">
        <f aca="false">+AK157/AQ157*60</f>
        <v>1320</v>
      </c>
    </row>
    <row collapsed="false" customFormat="false" customHeight="false" hidden="false" ht="12.65" outlineLevel="0" r="158">
      <c r="A158" s="1" t="n">
        <v>40541.8333333333</v>
      </c>
      <c r="B158" s="2" t="n">
        <v>46593</v>
      </c>
      <c r="D158" s="3" t="n">
        <v>-7</v>
      </c>
      <c r="E158" s="3" t="n">
        <v>-12.4</v>
      </c>
      <c r="F158" s="3" t="n">
        <v>-8.6</v>
      </c>
      <c r="G158" s="4" t="n">
        <v>-10</v>
      </c>
      <c r="H158" s="4" t="n">
        <v>20.6</v>
      </c>
      <c r="K158" s="4" t="n">
        <v>20.8</v>
      </c>
      <c r="P158" s="5" t="n">
        <v>8</v>
      </c>
      <c r="Q158" s="5" t="n">
        <v>2</v>
      </c>
      <c r="S158" s="5" t="s">
        <v>51</v>
      </c>
      <c r="T158" s="5" t="s">
        <v>51</v>
      </c>
      <c r="U158" s="5" t="n">
        <v>49</v>
      </c>
      <c r="V158" s="5" t="n">
        <v>48</v>
      </c>
      <c r="W158" s="5" t="n">
        <v>40</v>
      </c>
      <c r="X158" s="5" t="n">
        <v>50</v>
      </c>
      <c r="Y158" s="5" t="n">
        <v>-3</v>
      </c>
      <c r="Z158" s="5" t="n">
        <v>45</v>
      </c>
      <c r="AA158" s="5" t="n">
        <v>13293</v>
      </c>
      <c r="AB158" s="5" t="n">
        <v>8725</v>
      </c>
      <c r="AC158" s="5" t="n">
        <v>723</v>
      </c>
      <c r="AD158" s="6" t="n">
        <f aca="false">+(B158-B157)/(A158-A157)</f>
        <v>105.428571428133</v>
      </c>
      <c r="AE158" s="6" t="n">
        <f aca="false">+AD158-AF158</f>
        <v>90.4285714281331</v>
      </c>
      <c r="AF158" s="25" t="n">
        <v>15</v>
      </c>
      <c r="AG158" s="6" t="n">
        <f aca="false">AVERAGE(D158:E158)</f>
        <v>-9.7</v>
      </c>
      <c r="AH158" s="7" t="n">
        <f aca="false">(G158+G157)/2</f>
        <v>-9.5</v>
      </c>
      <c r="AI158" s="7" t="n">
        <f aca="false">+G158-F158</f>
        <v>-1.4</v>
      </c>
      <c r="AJ158" s="8" t="n">
        <f aca="false">(+A158-A157)*24</f>
        <v>28.0000000001164</v>
      </c>
      <c r="AK158" s="8" t="n">
        <f aca="false">+AB158-AB157</f>
        <v>28</v>
      </c>
      <c r="AL158" s="8" t="n">
        <f aca="false">+AK158/AJ158*100</f>
        <v>99.9999999995842</v>
      </c>
      <c r="AN158" s="8" t="n">
        <f aca="false">+AK158/AJ158*24</f>
        <v>23.9999999999002</v>
      </c>
      <c r="AO158" s="8" t="n">
        <f aca="false">+AC158-AC157</f>
        <v>7</v>
      </c>
      <c r="AP158" s="8" t="n">
        <f aca="false">+AO158/AJ158*24</f>
        <v>5.99999999997505</v>
      </c>
      <c r="AQ158" s="8" t="n">
        <f aca="false">+AA158-AA157</f>
        <v>0</v>
      </c>
      <c r="AR158" s="6" t="n">
        <f aca="false">+AQ158/AJ158</f>
        <v>0</v>
      </c>
      <c r="AS158" s="6" t="n">
        <f aca="false">+AR158*24</f>
        <v>0</v>
      </c>
      <c r="AT158" s="8" t="e">
        <f aca="false">+AJ158/AQ158*60</f>
        <v>#DIV/0!</v>
      </c>
      <c r="AU158" s="8" t="e">
        <f aca="false">+AK158/AQ158*60</f>
        <v>#DIV/0!</v>
      </c>
    </row>
    <row collapsed="false" customFormat="false" customHeight="false" hidden="false" ht="12.65" outlineLevel="0" r="159">
      <c r="A159" s="1" t="n">
        <v>40542.65625</v>
      </c>
      <c r="B159" s="2" t="n">
        <v>46664</v>
      </c>
      <c r="D159" s="3" t="n">
        <v>-1.1</v>
      </c>
      <c r="E159" s="3" t="n">
        <v>-8.9</v>
      </c>
      <c r="F159" s="3" t="n">
        <v>-4.5</v>
      </c>
      <c r="G159" s="4" t="n">
        <v>-6</v>
      </c>
      <c r="H159" s="4" t="n">
        <v>21.3</v>
      </c>
      <c r="K159" s="4" t="n">
        <v>20.8</v>
      </c>
      <c r="P159" s="5" t="n">
        <v>8</v>
      </c>
      <c r="Q159" s="5" t="n">
        <v>2</v>
      </c>
      <c r="S159" s="5" t="s">
        <v>51</v>
      </c>
      <c r="T159" s="5" t="s">
        <v>51</v>
      </c>
      <c r="U159" s="5" t="n">
        <v>49</v>
      </c>
      <c r="V159" s="5" t="s">
        <v>63</v>
      </c>
      <c r="W159" s="5" t="n">
        <v>38</v>
      </c>
      <c r="X159" s="5" t="n">
        <v>50</v>
      </c>
      <c r="Y159" s="5" t="n">
        <v>-3</v>
      </c>
      <c r="Z159" s="5" t="n">
        <v>45</v>
      </c>
      <c r="AA159" s="5" t="n">
        <v>13294</v>
      </c>
      <c r="AB159" s="5" t="n">
        <v>8745</v>
      </c>
      <c r="AC159" s="5" t="n">
        <v>725</v>
      </c>
      <c r="AD159" s="6" t="n">
        <f aca="false">+(B159-B158)/(A159-A158)</f>
        <v>86.2784810129125</v>
      </c>
      <c r="AE159" s="6" t="n">
        <f aca="false">+AD159-AF159</f>
        <v>71.2784810129125</v>
      </c>
      <c r="AF159" s="25" t="n">
        <v>15</v>
      </c>
      <c r="AG159" s="6" t="n">
        <f aca="false">AVERAGE(D159:E159)</f>
        <v>-5</v>
      </c>
      <c r="AH159" s="7" t="n">
        <f aca="false">(G159+G158)/2</f>
        <v>-8</v>
      </c>
      <c r="AI159" s="7" t="n">
        <f aca="false">+G159-F159</f>
        <v>-1.5</v>
      </c>
      <c r="AJ159" s="8" t="n">
        <f aca="false">(+A159-A158)*24</f>
        <v>19.7499999999418</v>
      </c>
      <c r="AK159" s="8" t="n">
        <f aca="false">+AB159-AB158</f>
        <v>20</v>
      </c>
      <c r="AL159" s="8" t="n">
        <f aca="false">+AK159/AJ159*100</f>
        <v>101.265822785109</v>
      </c>
      <c r="AN159" s="8" t="n">
        <f aca="false">+AK159/AJ159*24</f>
        <v>24.3037974684261</v>
      </c>
      <c r="AO159" s="8" t="n">
        <f aca="false">+AC159-AC158</f>
        <v>2</v>
      </c>
      <c r="AP159" s="8" t="n">
        <f aca="false">+AO159/AJ159*24</f>
        <v>2.43037974684261</v>
      </c>
      <c r="AQ159" s="8" t="n">
        <f aca="false">+AA159-AA158</f>
        <v>1</v>
      </c>
      <c r="AR159" s="6" t="n">
        <f aca="false">+AQ159/AJ159</f>
        <v>0.0506329113925543</v>
      </c>
      <c r="AS159" s="6" t="n">
        <f aca="false">+AR159*24</f>
        <v>1.2151898734213</v>
      </c>
      <c r="AT159" s="8" t="n">
        <f aca="false">+AJ159/AQ159*60</f>
        <v>1184.99999999651</v>
      </c>
      <c r="AU159" s="8" t="n">
        <f aca="false">+AK159/AQ159*60</f>
        <v>1200</v>
      </c>
    </row>
    <row collapsed="false" customFormat="false" customHeight="false" hidden="false" ht="12.65" outlineLevel="0" r="160">
      <c r="A160" s="1" t="n">
        <v>40544</v>
      </c>
      <c r="B160" s="2" t="n">
        <v>46789</v>
      </c>
      <c r="AF160" s="25"/>
      <c r="AO160" s="8" t="n">
        <f aca="false">SUM(AO136:AO159)</f>
        <v>121</v>
      </c>
    </row>
    <row collapsed="false" customFormat="false" customHeight="false" hidden="false" ht="12.65" outlineLevel="0" r="161">
      <c r="A161" s="1" t="n">
        <v>40544.6979166667</v>
      </c>
      <c r="B161" s="0" t="n">
        <v>46836</v>
      </c>
      <c r="D161" s="3" t="n">
        <v>5.4</v>
      </c>
      <c r="E161" s="3" t="n">
        <v>-8.4</v>
      </c>
      <c r="F161" s="3" t="n">
        <v>0.2</v>
      </c>
      <c r="G161" s="4" t="n">
        <v>-2</v>
      </c>
      <c r="H161" s="4" t="n">
        <v>20.6</v>
      </c>
      <c r="K161" s="4" t="n">
        <v>23.3</v>
      </c>
      <c r="P161" s="5" t="n">
        <v>8</v>
      </c>
      <c r="Q161" s="5" t="n">
        <v>2</v>
      </c>
      <c r="S161" s="5" t="s">
        <v>51</v>
      </c>
      <c r="T161" s="5" t="s">
        <v>48</v>
      </c>
      <c r="U161" s="5" t="n">
        <v>49</v>
      </c>
      <c r="V161" s="5" t="s">
        <v>63</v>
      </c>
      <c r="W161" s="5" t="n">
        <v>36</v>
      </c>
      <c r="X161" s="5" t="n">
        <v>50</v>
      </c>
      <c r="Y161" s="5" t="n">
        <v>-2</v>
      </c>
      <c r="Z161" s="5" t="n">
        <v>45</v>
      </c>
      <c r="AA161" s="5" t="n">
        <v>13313</v>
      </c>
      <c r="AB161" s="5" t="n">
        <v>8787</v>
      </c>
      <c r="AC161" s="5" t="n">
        <v>728</v>
      </c>
      <c r="AD161" s="6" t="n">
        <f aca="false">+(B161-B159)/(A161-A159)</f>
        <v>84.2448979592838</v>
      </c>
      <c r="AE161" s="6" t="n">
        <f aca="false">+AD161-AF161</f>
        <v>69.2448979592838</v>
      </c>
      <c r="AF161" s="25" t="n">
        <v>15</v>
      </c>
      <c r="AG161" s="6" t="n">
        <f aca="false">AVERAGE(D161:E161)</f>
        <v>-1.5</v>
      </c>
      <c r="AH161" s="7" t="n">
        <f aca="false">(G161+G159)/2</f>
        <v>-4</v>
      </c>
      <c r="AI161" s="7" t="n">
        <f aca="false">+G161-F161</f>
        <v>-2.2</v>
      </c>
      <c r="AJ161" s="8" t="n">
        <f aca="false">(+A161-A159)*24</f>
        <v>48.9999999999418</v>
      </c>
      <c r="AK161" s="8" t="n">
        <f aca="false">+AB161-AB159</f>
        <v>42</v>
      </c>
      <c r="AL161" s="8" t="n">
        <f aca="false">+AK161/AJ161*100</f>
        <v>85.7142857143876</v>
      </c>
      <c r="AN161" s="8" t="n">
        <f aca="false">+AK161/AJ161*24</f>
        <v>20.571428571453</v>
      </c>
      <c r="AO161" s="8" t="n">
        <f aca="false">+AC161-AC159</f>
        <v>3</v>
      </c>
      <c r="AP161" s="8" t="n">
        <f aca="false">+AO161/AJ161*24</f>
        <v>1.46938775510379</v>
      </c>
      <c r="AQ161" s="8" t="n">
        <f aca="false">+AA161-AA159</f>
        <v>19</v>
      </c>
      <c r="AR161" s="6" t="n">
        <f aca="false">+AQ161/AJ161</f>
        <v>0.387755102041277</v>
      </c>
      <c r="AS161" s="6" t="n">
        <f aca="false">+AR161*24</f>
        <v>9.30612244899065</v>
      </c>
      <c r="AT161" s="8" t="n">
        <f aca="false">+AJ161/AQ161*60</f>
        <v>154.736842105079</v>
      </c>
      <c r="AU161" s="8" t="n">
        <f aca="false">+AK161/AQ161*60</f>
        <v>132.631578947368</v>
      </c>
      <c r="AV161" s="5" t="s">
        <v>127</v>
      </c>
    </row>
    <row collapsed="false" customFormat="false" customHeight="false" hidden="false" ht="12.65" outlineLevel="0" r="162">
      <c r="A162" s="1" t="n">
        <v>40545.6979166667</v>
      </c>
      <c r="B162" s="2" t="n">
        <v>46901</v>
      </c>
      <c r="F162" s="3" t="n">
        <v>-3.8</v>
      </c>
      <c r="G162" s="4" t="n">
        <v>-5</v>
      </c>
      <c r="H162" s="4" t="n">
        <v>20.6</v>
      </c>
      <c r="K162" s="4" t="n">
        <v>22.4</v>
      </c>
      <c r="P162" s="5" t="n">
        <v>8</v>
      </c>
      <c r="Q162" s="5" t="n">
        <v>2</v>
      </c>
      <c r="S162" s="5" t="s">
        <v>51</v>
      </c>
      <c r="T162" s="5" t="s">
        <v>48</v>
      </c>
      <c r="U162" s="5" t="n">
        <v>41</v>
      </c>
      <c r="V162" s="5" t="n">
        <v>45</v>
      </c>
      <c r="W162" s="5" t="n">
        <v>33</v>
      </c>
      <c r="X162" s="5" t="n">
        <v>50</v>
      </c>
      <c r="Y162" s="5" t="n">
        <v>-2</v>
      </c>
      <c r="Z162" s="5" t="n">
        <v>55</v>
      </c>
      <c r="AA162" s="5" t="n">
        <v>13330</v>
      </c>
      <c r="AB162" s="5" t="n">
        <v>8806</v>
      </c>
      <c r="AC162" s="5" t="n">
        <v>728</v>
      </c>
      <c r="AD162" s="6" t="n">
        <f aca="false">+(B162-B161)/(A162-A161)</f>
        <v>65</v>
      </c>
      <c r="AE162" s="6" t="n">
        <f aca="false">+AD162-AF162</f>
        <v>50</v>
      </c>
      <c r="AF162" s="25" t="n">
        <v>15</v>
      </c>
      <c r="AH162" s="7" t="n">
        <f aca="false">(G162+G161)/2</f>
        <v>-3.5</v>
      </c>
      <c r="AI162" s="7" t="n">
        <f aca="false">+G162-F162</f>
        <v>-1.2</v>
      </c>
      <c r="AJ162" s="8" t="n">
        <f aca="false">(+A162-A161)*24</f>
        <v>24</v>
      </c>
      <c r="AK162" s="8" t="n">
        <f aca="false">+AB162-AB161</f>
        <v>19</v>
      </c>
      <c r="AL162" s="8" t="n">
        <f aca="false">+AK162/AJ162*100</f>
        <v>79.1666666666667</v>
      </c>
      <c r="AN162" s="8" t="n">
        <f aca="false">+AK162/AJ162*24</f>
        <v>19</v>
      </c>
      <c r="AO162" s="8" t="n">
        <f aca="false">+AC162-AC161</f>
        <v>0</v>
      </c>
      <c r="AP162" s="8" t="n">
        <f aca="false">+AO162/AJ162*24</f>
        <v>0</v>
      </c>
      <c r="AQ162" s="8" t="n">
        <f aca="false">+AA162-AA161</f>
        <v>17</v>
      </c>
      <c r="AR162" s="6" t="n">
        <f aca="false">+AQ162/AJ162</f>
        <v>0.708333333333333</v>
      </c>
      <c r="AS162" s="6" t="n">
        <f aca="false">+AR162*24</f>
        <v>17</v>
      </c>
      <c r="AT162" s="8" t="n">
        <f aca="false">+AJ162/AQ162*60</f>
        <v>84.7058823529412</v>
      </c>
      <c r="AU162" s="8" t="n">
        <f aca="false">+AK162/AQ162*60</f>
        <v>67.0588235294118</v>
      </c>
      <c r="AV162" s="5" t="s">
        <v>127</v>
      </c>
    </row>
    <row collapsed="false" customFormat="false" customHeight="false" hidden="false" ht="12.65" outlineLevel="0" r="163">
      <c r="A163" s="1" t="n">
        <v>40546.8541666667</v>
      </c>
      <c r="B163" s="2" t="n">
        <v>46993</v>
      </c>
      <c r="D163" s="3" t="n">
        <v>-0.5</v>
      </c>
      <c r="E163" s="3" t="n">
        <v>-9.7</v>
      </c>
      <c r="F163" s="3" t="n">
        <v>-1</v>
      </c>
      <c r="G163" s="4" t="n">
        <v>-5</v>
      </c>
      <c r="H163" s="4" t="n">
        <v>20.7</v>
      </c>
      <c r="K163" s="4" t="n">
        <v>21.9</v>
      </c>
      <c r="P163" s="5" t="n">
        <v>8</v>
      </c>
      <c r="Q163" s="5" t="n">
        <v>2</v>
      </c>
      <c r="S163" s="5" t="s">
        <v>51</v>
      </c>
      <c r="T163" s="5" t="s">
        <v>48</v>
      </c>
      <c r="U163" s="5" t="n">
        <v>45</v>
      </c>
      <c r="V163" s="5" t="n">
        <v>45</v>
      </c>
      <c r="W163" s="5" t="n">
        <v>38</v>
      </c>
      <c r="X163" s="5" t="n">
        <v>50</v>
      </c>
      <c r="Y163" s="5" t="n">
        <v>-3</v>
      </c>
      <c r="Z163" s="5" t="n">
        <v>48</v>
      </c>
      <c r="AA163" s="5" t="n">
        <v>13337</v>
      </c>
      <c r="AB163" s="5" t="n">
        <v>8832</v>
      </c>
      <c r="AC163" s="5" t="n">
        <v>729</v>
      </c>
      <c r="AD163" s="6" t="n">
        <f aca="false">+(B163-B162)/(A163-A162)</f>
        <v>79.5675675675676</v>
      </c>
      <c r="AE163" s="6" t="n">
        <f aca="false">+AD163-AF163</f>
        <v>64.5675675675676</v>
      </c>
      <c r="AF163" s="25" t="n">
        <v>15</v>
      </c>
      <c r="AG163" s="6" t="n">
        <f aca="false">AVERAGE(D163:E163)</f>
        <v>-5.1</v>
      </c>
      <c r="AH163" s="7" t="n">
        <f aca="false">(G163+G162)/2</f>
        <v>-5</v>
      </c>
      <c r="AI163" s="7" t="n">
        <f aca="false">+G163-F163</f>
        <v>-4</v>
      </c>
      <c r="AJ163" s="8" t="n">
        <f aca="false">(+A163-A162)*24</f>
        <v>27.75</v>
      </c>
      <c r="AK163" s="8" t="n">
        <f aca="false">+AB163-AB162</f>
        <v>26</v>
      </c>
      <c r="AL163" s="8" t="n">
        <f aca="false">+AK163/AJ163*100</f>
        <v>93.6936936936937</v>
      </c>
      <c r="AN163" s="8" t="n">
        <f aca="false">+AK163/AJ163*24</f>
        <v>22.4864864864865</v>
      </c>
      <c r="AO163" s="8" t="n">
        <f aca="false">+AC163-AC162</f>
        <v>1</v>
      </c>
      <c r="AP163" s="8" t="n">
        <f aca="false">+AO163/AJ163*24</f>
        <v>0.864864864864865</v>
      </c>
      <c r="AQ163" s="8" t="n">
        <f aca="false">+AA163-AA162</f>
        <v>7</v>
      </c>
      <c r="AR163" s="6" t="n">
        <f aca="false">+AQ163/AJ163</f>
        <v>0.252252252252252</v>
      </c>
      <c r="AS163" s="6" t="n">
        <f aca="false">+AR163*24</f>
        <v>6.05405405405405</v>
      </c>
      <c r="AT163" s="8" t="n">
        <f aca="false">+AJ163/AQ163*60</f>
        <v>237.857142857143</v>
      </c>
      <c r="AU163" s="8" t="n">
        <f aca="false">+AK163/AQ163*60</f>
        <v>222.857142857143</v>
      </c>
    </row>
    <row collapsed="false" customFormat="false" customHeight="false" hidden="false" ht="12.65" outlineLevel="0" r="164">
      <c r="A164" s="1" t="n">
        <v>40547.6805555556</v>
      </c>
      <c r="B164" s="2" t="n">
        <v>47048</v>
      </c>
      <c r="D164" s="3" t="n">
        <v>2.9</v>
      </c>
      <c r="E164" s="3" t="n">
        <v>-3.9</v>
      </c>
      <c r="F164" s="3" t="n">
        <v>1.5</v>
      </c>
      <c r="G164" s="4" t="n">
        <v>-1</v>
      </c>
      <c r="H164" s="4" t="n">
        <v>21.1</v>
      </c>
      <c r="K164" s="4" t="n">
        <v>21.2</v>
      </c>
      <c r="P164" s="5" t="n">
        <v>8</v>
      </c>
      <c r="Q164" s="5" t="n">
        <v>2</v>
      </c>
      <c r="S164" s="5" t="s">
        <v>51</v>
      </c>
      <c r="T164" s="5" t="s">
        <v>48</v>
      </c>
      <c r="U164" s="5" t="n">
        <v>44</v>
      </c>
      <c r="V164" s="5" t="n">
        <v>42</v>
      </c>
      <c r="W164" s="5" t="n">
        <v>37</v>
      </c>
      <c r="X164" s="5" t="n">
        <v>50</v>
      </c>
      <c r="Y164" s="5" t="n">
        <v>-3</v>
      </c>
      <c r="Z164" s="5" t="n">
        <v>47</v>
      </c>
      <c r="AA164" s="5" t="n">
        <v>13346</v>
      </c>
      <c r="AB164" s="5" t="n">
        <v>8850</v>
      </c>
      <c r="AC164" s="5" t="n">
        <v>729</v>
      </c>
      <c r="AD164" s="6" t="n">
        <f aca="false">+(B164-B163)/(A164-A163)</f>
        <v>66.5546218486093</v>
      </c>
      <c r="AE164" s="6" t="n">
        <f aca="false">+AD164-AF164</f>
        <v>51.5546218486093</v>
      </c>
      <c r="AF164" s="25" t="n">
        <v>15</v>
      </c>
      <c r="AG164" s="6" t="n">
        <f aca="false">AVERAGE(D164:E164)</f>
        <v>-0.5</v>
      </c>
      <c r="AH164" s="7" t="n">
        <f aca="false">(G164+G163)/2</f>
        <v>-3</v>
      </c>
      <c r="AI164" s="7" t="n">
        <f aca="false">+G164-F164</f>
        <v>-2.5</v>
      </c>
      <c r="AJ164" s="8" t="n">
        <f aca="false">(+A164-A163)*24</f>
        <v>19.8333333333721</v>
      </c>
      <c r="AK164" s="8" t="n">
        <f aca="false">+AB164-AB163</f>
        <v>18</v>
      </c>
      <c r="AL164" s="8" t="n">
        <f aca="false">+AK164/AJ164*100</f>
        <v>90.7563025208308</v>
      </c>
      <c r="AN164" s="8" t="n">
        <f aca="false">+AK164/AJ164*24</f>
        <v>21.7815126049994</v>
      </c>
      <c r="AO164" s="8" t="n">
        <f aca="false">+AC164-AC163</f>
        <v>0</v>
      </c>
      <c r="AP164" s="8" t="n">
        <f aca="false">+AO164/AJ164*24</f>
        <v>0</v>
      </c>
      <c r="AQ164" s="8" t="n">
        <f aca="false">+AA164-AA163</f>
        <v>9</v>
      </c>
      <c r="AR164" s="6" t="n">
        <f aca="false">+AQ164/AJ164</f>
        <v>0.453781512604154</v>
      </c>
      <c r="AS164" s="6" t="n">
        <f aca="false">+AR164*24</f>
        <v>10.8907563024997</v>
      </c>
      <c r="AT164" s="8" t="n">
        <f aca="false">+AJ164/AQ164*60</f>
        <v>132.222222222481</v>
      </c>
      <c r="AU164" s="8" t="n">
        <f aca="false">+AK164/AQ164*60</f>
        <v>120</v>
      </c>
    </row>
    <row collapsed="false" customFormat="false" customHeight="false" hidden="false" ht="12.65" outlineLevel="0" r="165">
      <c r="A165" s="1" t="n">
        <v>40549.7395833333</v>
      </c>
      <c r="B165" s="2" t="n">
        <v>47172</v>
      </c>
      <c r="D165" s="3" t="n">
        <v>2.1</v>
      </c>
      <c r="E165" s="3" t="n">
        <v>-4.3</v>
      </c>
      <c r="F165" s="3" t="n">
        <v>-0.8</v>
      </c>
      <c r="G165" s="4" t="n">
        <v>-3</v>
      </c>
      <c r="H165" s="4" t="n">
        <v>20.1</v>
      </c>
      <c r="K165" s="4" t="n">
        <v>19.4</v>
      </c>
      <c r="P165" s="5" t="n">
        <v>8</v>
      </c>
      <c r="Q165" s="5" t="n">
        <v>2</v>
      </c>
      <c r="S165" s="5" t="s">
        <v>51</v>
      </c>
      <c r="T165" s="5" t="s">
        <v>48</v>
      </c>
      <c r="U165" s="5" t="n">
        <v>44</v>
      </c>
      <c r="V165" s="5" t="n">
        <v>43</v>
      </c>
      <c r="W165" s="5" t="n">
        <v>37</v>
      </c>
      <c r="X165" s="5" t="n">
        <v>50</v>
      </c>
      <c r="Y165" s="5" t="n">
        <v>-3</v>
      </c>
      <c r="Z165" s="5" t="n">
        <v>48</v>
      </c>
      <c r="AA165" s="5" t="n">
        <v>13371</v>
      </c>
      <c r="AB165" s="5" t="n">
        <v>8892</v>
      </c>
      <c r="AC165" s="5" t="n">
        <v>729</v>
      </c>
      <c r="AD165" s="6" t="n">
        <f aca="false">+(B165-B164)/(A165-A164)</f>
        <v>60.2225969644923</v>
      </c>
      <c r="AE165" s="6" t="n">
        <f aca="false">+AD165-AF165</f>
        <v>45.2225969644923</v>
      </c>
      <c r="AF165" s="25" t="n">
        <v>15</v>
      </c>
      <c r="AG165" s="6" t="n">
        <f aca="false">AVERAGE(D165:E165)</f>
        <v>-1.1</v>
      </c>
      <c r="AH165" s="7" t="n">
        <f aca="false">(G165+G164)/2</f>
        <v>-2</v>
      </c>
      <c r="AI165" s="7" t="n">
        <f aca="false">+G165-F165</f>
        <v>-2.2</v>
      </c>
      <c r="AJ165" s="8" t="n">
        <f aca="false">(+A165-A164)*24</f>
        <v>49.4166666667443</v>
      </c>
      <c r="AK165" s="8" t="n">
        <f aca="false">+AB165-AB164</f>
        <v>42</v>
      </c>
      <c r="AL165" s="8" t="n">
        <f aca="false">+AK165/AJ165*100</f>
        <v>84.9915682966625</v>
      </c>
      <c r="AN165" s="8" t="n">
        <f aca="false">+AK165/AJ165*24</f>
        <v>20.397976391199</v>
      </c>
      <c r="AO165" s="8" t="n">
        <f aca="false">+AC165-AC164</f>
        <v>0</v>
      </c>
      <c r="AP165" s="8" t="n">
        <f aca="false">+AO165/AJ165*24</f>
        <v>0</v>
      </c>
      <c r="AQ165" s="8" t="n">
        <f aca="false">+AA165-AA164</f>
        <v>25</v>
      </c>
      <c r="AR165" s="6" t="n">
        <f aca="false">+AQ165/AJ165</f>
        <v>0.505902192242038</v>
      </c>
      <c r="AS165" s="6" t="n">
        <f aca="false">+AR165*24</f>
        <v>12.1416526138089</v>
      </c>
      <c r="AT165" s="8" t="n">
        <f aca="false">+AJ165/AQ165*60</f>
        <v>118.600000000186</v>
      </c>
      <c r="AU165" s="8" t="n">
        <f aca="false">+AK165/AQ165*60</f>
        <v>100.8</v>
      </c>
      <c r="AV165" s="5" t="s">
        <v>128</v>
      </c>
    </row>
    <row collapsed="false" customFormat="false" customHeight="false" hidden="false" ht="12.65" outlineLevel="0" r="166">
      <c r="A166" s="1" t="n">
        <v>40550.6909722222</v>
      </c>
      <c r="B166" s="2" t="n">
        <v>47232</v>
      </c>
      <c r="D166" s="3" t="n">
        <v>2.4</v>
      </c>
      <c r="E166" s="3" t="n">
        <v>-0.9</v>
      </c>
      <c r="F166" s="3" t="n">
        <v>-0.6</v>
      </c>
      <c r="G166" s="4" t="n">
        <v>-3</v>
      </c>
      <c r="H166" s="4" t="n">
        <v>20.2</v>
      </c>
      <c r="K166" s="4" t="n">
        <v>21.2</v>
      </c>
      <c r="P166" s="5" t="n">
        <v>8</v>
      </c>
      <c r="Q166" s="5" t="n">
        <v>2</v>
      </c>
      <c r="S166" s="5" t="s">
        <v>51</v>
      </c>
      <c r="T166" s="5" t="s">
        <v>48</v>
      </c>
      <c r="U166" s="5" t="n">
        <v>42</v>
      </c>
      <c r="V166" s="5" t="n">
        <v>43</v>
      </c>
      <c r="W166" s="5" t="n">
        <v>34</v>
      </c>
      <c r="X166" s="5" t="n">
        <v>50</v>
      </c>
      <c r="Y166" s="5" t="n">
        <v>-2</v>
      </c>
      <c r="Z166" s="5" t="n">
        <v>48</v>
      </c>
      <c r="AA166" s="5" t="n">
        <v>13386</v>
      </c>
      <c r="AB166" s="5" t="n">
        <v>8910</v>
      </c>
      <c r="AC166" s="5" t="n">
        <v>729</v>
      </c>
      <c r="AD166" s="6" t="n">
        <f aca="false">+(B166-B165)/(A166-A165)</f>
        <v>63.0656934310321</v>
      </c>
      <c r="AE166" s="6" t="n">
        <f aca="false">+AD166-AF166</f>
        <v>48.0656934310321</v>
      </c>
      <c r="AF166" s="25" t="n">
        <v>15</v>
      </c>
      <c r="AG166" s="6" t="n">
        <f aca="false">AVERAGE(D166:E166)</f>
        <v>0.75</v>
      </c>
      <c r="AH166" s="7" t="n">
        <f aca="false">(G166+G165)/2</f>
        <v>-3</v>
      </c>
      <c r="AI166" s="7" t="n">
        <f aca="false">+G166-F166</f>
        <v>-2.4</v>
      </c>
      <c r="AJ166" s="8" t="n">
        <f aca="false">(+A166-A165)*24</f>
        <v>22.8333333331975</v>
      </c>
      <c r="AK166" s="8" t="n">
        <f aca="false">+AB166-AB165</f>
        <v>18</v>
      </c>
      <c r="AL166" s="8" t="n">
        <f aca="false">+AK166/AJ166*100</f>
        <v>78.8321167887901</v>
      </c>
      <c r="AN166" s="8" t="n">
        <f aca="false">+AK166/AJ166*24</f>
        <v>18.9197080293096</v>
      </c>
      <c r="AO166" s="8" t="n">
        <f aca="false">+AC166-AC165</f>
        <v>0</v>
      </c>
      <c r="AP166" s="8" t="n">
        <f aca="false">+AO166/AJ166*24</f>
        <v>0</v>
      </c>
      <c r="AQ166" s="8" t="n">
        <f aca="false">+AA166-AA165</f>
        <v>15</v>
      </c>
      <c r="AR166" s="6" t="n">
        <f aca="false">+AQ166/AJ166</f>
        <v>0.656934306573251</v>
      </c>
      <c r="AS166" s="6" t="n">
        <f aca="false">+AR166*24</f>
        <v>15.766423357758</v>
      </c>
      <c r="AT166" s="8" t="n">
        <f aca="false">+AJ166/AQ166*60</f>
        <v>91.3333333327901</v>
      </c>
      <c r="AU166" s="8" t="n">
        <f aca="false">+AK166/AQ166*60</f>
        <v>72</v>
      </c>
    </row>
    <row collapsed="false" customFormat="false" customHeight="false" hidden="false" ht="12.65" outlineLevel="0" r="167">
      <c r="A167" s="1" t="n">
        <v>40551.625</v>
      </c>
      <c r="B167" s="2" t="n">
        <v>47296</v>
      </c>
      <c r="D167" s="3" t="n">
        <v>0.9</v>
      </c>
      <c r="E167" s="3" t="n">
        <v>-4.4</v>
      </c>
      <c r="F167" s="3" t="n">
        <v>0.8</v>
      </c>
      <c r="G167" s="4" t="n">
        <v>-2</v>
      </c>
      <c r="H167" s="4" t="n">
        <v>20.1</v>
      </c>
      <c r="K167" s="4" t="n">
        <v>22</v>
      </c>
      <c r="P167" s="5" t="n">
        <v>8</v>
      </c>
      <c r="Q167" s="5" t="n">
        <v>2</v>
      </c>
      <c r="S167" s="5" t="s">
        <v>51</v>
      </c>
      <c r="T167" s="5" t="s">
        <v>48</v>
      </c>
      <c r="U167" s="5" t="n">
        <v>45</v>
      </c>
      <c r="V167" s="5" t="n">
        <v>43</v>
      </c>
      <c r="W167" s="5" t="n">
        <v>38</v>
      </c>
      <c r="X167" s="5" t="n">
        <v>50</v>
      </c>
      <c r="Y167" s="5" t="n">
        <v>-3</v>
      </c>
      <c r="Z167" s="5" t="n">
        <v>49</v>
      </c>
      <c r="AA167" s="5" t="n">
        <v>13399</v>
      </c>
      <c r="AB167" s="5" t="n">
        <v>8929</v>
      </c>
      <c r="AC167" s="5" t="n">
        <v>729</v>
      </c>
      <c r="AD167" s="6" t="n">
        <f aca="false">+(B167-B166)/(A167-A166)</f>
        <v>68.520446096417</v>
      </c>
      <c r="AE167" s="6" t="n">
        <f aca="false">+AD167-AF167</f>
        <v>53.520446096417</v>
      </c>
      <c r="AF167" s="25" t="n">
        <v>15</v>
      </c>
      <c r="AG167" s="6" t="n">
        <f aca="false">AVERAGE(D167:E167)</f>
        <v>-1.75</v>
      </c>
      <c r="AH167" s="7" t="n">
        <f aca="false">(G167+G166)/2</f>
        <v>-2.5</v>
      </c>
      <c r="AI167" s="7" t="n">
        <f aca="false">+G167-F167</f>
        <v>-2.8</v>
      </c>
      <c r="AJ167" s="8" t="n">
        <f aca="false">(+A167-A166)*24</f>
        <v>22.4166666667443</v>
      </c>
      <c r="AK167" s="8" t="n">
        <f aca="false">+AB167-AB166</f>
        <v>19</v>
      </c>
      <c r="AL167" s="8" t="n">
        <f aca="false">+AK167/AJ167*100</f>
        <v>84.7583643119742</v>
      </c>
      <c r="AN167" s="8" t="n">
        <f aca="false">+AK167/AJ167*24</f>
        <v>20.3420074348738</v>
      </c>
      <c r="AO167" s="8" t="n">
        <f aca="false">+AC167-AC166</f>
        <v>0</v>
      </c>
      <c r="AP167" s="8" t="n">
        <f aca="false">+AO167/AJ167*24</f>
        <v>0</v>
      </c>
      <c r="AQ167" s="8" t="n">
        <f aca="false">+AA167-AA166</f>
        <v>13</v>
      </c>
      <c r="AR167" s="6" t="n">
        <f aca="false">+AQ167/AJ167</f>
        <v>0.579925650555613</v>
      </c>
      <c r="AS167" s="6" t="n">
        <f aca="false">+AR167*24</f>
        <v>13.9182156133347</v>
      </c>
      <c r="AT167" s="8" t="n">
        <f aca="false">+AJ167/AQ167*60</f>
        <v>103.461538461897</v>
      </c>
      <c r="AU167" s="8" t="n">
        <f aca="false">+AK167/AQ167*60</f>
        <v>87.6923076923077</v>
      </c>
    </row>
    <row collapsed="false" customFormat="false" customHeight="false" hidden="false" ht="12.65" outlineLevel="0" r="168">
      <c r="A168" s="1" t="n">
        <v>40552.6736111111</v>
      </c>
      <c r="B168" s="2" t="n">
        <v>47367</v>
      </c>
      <c r="D168" s="3" t="n">
        <v>3.4</v>
      </c>
      <c r="E168" s="3" t="n">
        <v>0.5</v>
      </c>
      <c r="F168" s="3" t="n">
        <v>2.4</v>
      </c>
      <c r="G168" s="4" t="n">
        <v>0</v>
      </c>
      <c r="H168" s="4" t="n">
        <v>21.8</v>
      </c>
      <c r="K168" s="4" t="n">
        <v>22.2</v>
      </c>
      <c r="P168" s="5" t="n">
        <v>8</v>
      </c>
      <c r="Q168" s="5" t="n">
        <v>2</v>
      </c>
      <c r="S168" s="5" t="s">
        <v>51</v>
      </c>
      <c r="T168" s="5" t="s">
        <v>48</v>
      </c>
      <c r="U168" s="5" t="n">
        <v>45</v>
      </c>
      <c r="V168" s="5" t="n">
        <v>41</v>
      </c>
      <c r="W168" s="5" t="n">
        <v>38</v>
      </c>
      <c r="X168" s="5" t="n">
        <v>50</v>
      </c>
      <c r="Y168" s="5" t="n">
        <v>-3</v>
      </c>
      <c r="Z168" s="5" t="n">
        <v>47</v>
      </c>
      <c r="AA168" s="5" t="n">
        <v>13420</v>
      </c>
      <c r="AB168" s="5" t="n">
        <v>8948</v>
      </c>
      <c r="AC168" s="5" t="n">
        <v>729</v>
      </c>
      <c r="AD168" s="6" t="n">
        <f aca="false">+(B168-B167)/(A168-A167)</f>
        <v>67.7086092716276</v>
      </c>
      <c r="AE168" s="6" t="n">
        <f aca="false">+AD168-AF168</f>
        <v>52.7086092716276</v>
      </c>
      <c r="AF168" s="25" t="n">
        <v>15</v>
      </c>
      <c r="AG168" s="6" t="n">
        <f aca="false">AVERAGE(D168:E168)</f>
        <v>1.95</v>
      </c>
      <c r="AH168" s="7" t="n">
        <f aca="false">(G168+G167)/2</f>
        <v>-1</v>
      </c>
      <c r="AI168" s="7" t="n">
        <f aca="false">+G168-F168</f>
        <v>-2.4</v>
      </c>
      <c r="AJ168" s="8" t="n">
        <f aca="false">(+A168-A167)*24</f>
        <v>25.1666666666279</v>
      </c>
      <c r="AK168" s="8" t="n">
        <f aca="false">+AB168-AB167</f>
        <v>19</v>
      </c>
      <c r="AL168" s="8" t="n">
        <f aca="false">+AK168/AJ168*100</f>
        <v>75.4966887418383</v>
      </c>
      <c r="AN168" s="8" t="n">
        <f aca="false">+AK168/AJ168*24</f>
        <v>18.1192052980412</v>
      </c>
      <c r="AO168" s="8" t="n">
        <f aca="false">+AC168-AC167</f>
        <v>0</v>
      </c>
      <c r="AP168" s="8" t="n">
        <f aca="false">+AO168/AJ168*24</f>
        <v>0</v>
      </c>
      <c r="AQ168" s="8" t="n">
        <f aca="false">+AA168-AA167</f>
        <v>21</v>
      </c>
      <c r="AR168" s="6" t="n">
        <f aca="false">+AQ168/AJ168</f>
        <v>0.834437086094002</v>
      </c>
      <c r="AS168" s="6" t="n">
        <f aca="false">+AR168*24</f>
        <v>20.026490066256</v>
      </c>
      <c r="AT168" s="8" t="n">
        <f aca="false">+AJ168/AQ168*60</f>
        <v>71.904761904651</v>
      </c>
      <c r="AU168" s="8" t="n">
        <f aca="false">+AK168/AQ168*60</f>
        <v>54.2857142857143</v>
      </c>
    </row>
    <row collapsed="false" customFormat="false" customHeight="false" hidden="false" ht="12.65" outlineLevel="0" r="169">
      <c r="A169" s="1" t="n">
        <v>40553.7708333333</v>
      </c>
      <c r="B169" s="2" t="n">
        <v>47437</v>
      </c>
      <c r="D169" s="3" t="n">
        <v>3.4</v>
      </c>
      <c r="E169" s="3" t="n">
        <v>3</v>
      </c>
      <c r="F169" s="3" t="n">
        <v>3.3</v>
      </c>
      <c r="G169" s="4" t="n">
        <v>1</v>
      </c>
      <c r="H169" s="4" t="n">
        <v>20.7</v>
      </c>
      <c r="K169" s="4" t="n">
        <v>22.9</v>
      </c>
      <c r="P169" s="5" t="n">
        <v>8</v>
      </c>
      <c r="Q169" s="5" t="n">
        <v>2</v>
      </c>
      <c r="S169" s="5" t="s">
        <v>48</v>
      </c>
      <c r="T169" s="5" t="s">
        <v>48</v>
      </c>
      <c r="U169" s="5" t="n">
        <v>38</v>
      </c>
      <c r="V169" s="5" t="n">
        <v>41</v>
      </c>
      <c r="W169" s="5" t="n">
        <v>38</v>
      </c>
      <c r="X169" s="5" t="n">
        <v>50</v>
      </c>
      <c r="Y169" s="5" t="n">
        <v>1</v>
      </c>
      <c r="Z169" s="5" t="n">
        <v>48</v>
      </c>
      <c r="AA169" s="5" t="n">
        <v>13441</v>
      </c>
      <c r="AB169" s="5" t="n">
        <v>8967</v>
      </c>
      <c r="AC169" s="5" t="n">
        <v>729</v>
      </c>
      <c r="AD169" s="6" t="n">
        <f aca="false">+(B169-B168)/(A169-A168)</f>
        <v>63.7974683541953</v>
      </c>
      <c r="AE169" s="6" t="n">
        <f aca="false">+AD169-AF169</f>
        <v>48.7974683541953</v>
      </c>
      <c r="AF169" s="25" t="n">
        <v>15</v>
      </c>
      <c r="AG169" s="6" t="n">
        <f aca="false">AVERAGE(D169:E169)</f>
        <v>3.2</v>
      </c>
      <c r="AH169" s="7" t="n">
        <f aca="false">(G169+G168)/2</f>
        <v>0.5</v>
      </c>
      <c r="AI169" s="7" t="n">
        <f aca="false">+G169-F169</f>
        <v>-2.3</v>
      </c>
      <c r="AJ169" s="8" t="n">
        <f aca="false">(+A169-A168)*24</f>
        <v>26.3333333334303</v>
      </c>
      <c r="AK169" s="8" t="n">
        <f aca="false">+AB169-AB168</f>
        <v>19</v>
      </c>
      <c r="AL169" s="8" t="n">
        <f aca="false">+AK169/AJ169*100</f>
        <v>72.1518987339114</v>
      </c>
      <c r="AN169" s="8" t="n">
        <f aca="false">+AK169/AJ169*24</f>
        <v>17.3164556961387</v>
      </c>
      <c r="AO169" s="8" t="n">
        <f aca="false">+AC169-AC168</f>
        <v>0</v>
      </c>
      <c r="AP169" s="8" t="n">
        <f aca="false">+AO169/AJ169*24</f>
        <v>0</v>
      </c>
      <c r="AQ169" s="8" t="n">
        <f aca="false">+AA169-AA168</f>
        <v>21</v>
      </c>
      <c r="AR169" s="6" t="n">
        <f aca="false">+AQ169/AJ169</f>
        <v>0.797468354427442</v>
      </c>
      <c r="AS169" s="6" t="n">
        <f aca="false">+AR169*24</f>
        <v>19.1392405062586</v>
      </c>
      <c r="AT169" s="8" t="n">
        <f aca="false">+AJ169/AQ169*60</f>
        <v>75.2380952383724</v>
      </c>
      <c r="AU169" s="8" t="n">
        <f aca="false">+AK169/AQ169*60</f>
        <v>54.2857142857143</v>
      </c>
    </row>
    <row collapsed="false" customFormat="false" customHeight="false" hidden="false" ht="12.65" outlineLevel="0" r="170">
      <c r="A170" s="1" t="n">
        <v>40554.6805555556</v>
      </c>
      <c r="B170" s="2" t="n">
        <v>47499</v>
      </c>
      <c r="D170" s="3" t="n">
        <v>0.4</v>
      </c>
      <c r="E170" s="3" t="n">
        <v>0</v>
      </c>
      <c r="F170" s="3" t="n">
        <v>0.1</v>
      </c>
      <c r="G170" s="4" t="n">
        <v>-1</v>
      </c>
      <c r="H170" s="4" t="n">
        <v>17.8</v>
      </c>
      <c r="K170" s="4" t="n">
        <v>21.1</v>
      </c>
      <c r="P170" s="5" t="n">
        <v>8</v>
      </c>
      <c r="Q170" s="5" t="n">
        <v>2</v>
      </c>
      <c r="S170" s="5" t="s">
        <v>51</v>
      </c>
      <c r="T170" s="5" t="s">
        <v>48</v>
      </c>
      <c r="U170" s="5" t="n">
        <v>45</v>
      </c>
      <c r="V170" s="5" t="n">
        <v>42</v>
      </c>
      <c r="W170" s="5" t="n">
        <v>38</v>
      </c>
      <c r="X170" s="5" t="n">
        <v>50</v>
      </c>
      <c r="Y170" s="5" t="n">
        <v>-3</v>
      </c>
      <c r="Z170" s="5" t="n">
        <v>47</v>
      </c>
      <c r="AA170" s="5" t="n">
        <v>13458</v>
      </c>
      <c r="AB170" s="5" t="n">
        <v>8983</v>
      </c>
      <c r="AC170" s="5" t="n">
        <v>729</v>
      </c>
      <c r="AD170" s="6" t="n">
        <f aca="false">+(B170-B169)/(A170-A169)</f>
        <v>68.1526717559674</v>
      </c>
      <c r="AE170" s="6" t="n">
        <f aca="false">+AD170-AF170</f>
        <v>53.1526717559674</v>
      </c>
      <c r="AF170" s="25" t="n">
        <v>15</v>
      </c>
      <c r="AG170" s="6" t="n">
        <f aca="false">AVERAGE(D170:E170)</f>
        <v>0.2</v>
      </c>
      <c r="AH170" s="7" t="n">
        <f aca="false">(G170+G169)/2</f>
        <v>0</v>
      </c>
      <c r="AI170" s="7" t="n">
        <f aca="false">+G170-F170</f>
        <v>-1.1</v>
      </c>
      <c r="AJ170" s="8" t="n">
        <f aca="false">(+A170-A169)*24</f>
        <v>21.8333333332557</v>
      </c>
      <c r="AK170" s="8" t="n">
        <f aca="false">+AB170-AB169</f>
        <v>16</v>
      </c>
      <c r="AL170" s="8" t="n">
        <f aca="false">+AK170/AJ170*100</f>
        <v>73.2824427483521</v>
      </c>
      <c r="AN170" s="8" t="n">
        <f aca="false">+AK170/AJ170*24</f>
        <v>17.5877862596045</v>
      </c>
      <c r="AO170" s="8" t="n">
        <f aca="false">+AC170-AC169</f>
        <v>0</v>
      </c>
      <c r="AP170" s="8" t="n">
        <f aca="false">+AO170/AJ170*24</f>
        <v>0</v>
      </c>
      <c r="AQ170" s="8" t="n">
        <f aca="false">+AA170-AA169</f>
        <v>17</v>
      </c>
      <c r="AR170" s="6" t="n">
        <f aca="false">+AQ170/AJ170</f>
        <v>0.778625954201241</v>
      </c>
      <c r="AS170" s="6" t="n">
        <f aca="false">+AR170*24</f>
        <v>18.6870229008298</v>
      </c>
      <c r="AT170" s="8" t="n">
        <f aca="false">+AJ170/AQ170*60</f>
        <v>77.0588235291378</v>
      </c>
      <c r="AU170" s="8" t="n">
        <f aca="false">+AK170/AQ170*60</f>
        <v>56.4705882352941</v>
      </c>
      <c r="AV170" s="5" t="s">
        <v>129</v>
      </c>
    </row>
    <row collapsed="false" customFormat="false" customHeight="false" hidden="false" ht="12.65" outlineLevel="0" r="171">
      <c r="A171" s="1" t="n">
        <v>40555.7083333333</v>
      </c>
      <c r="B171" s="2" t="n">
        <v>47568</v>
      </c>
      <c r="D171" s="3" t="n">
        <v>1.8</v>
      </c>
      <c r="E171" s="3" t="n">
        <v>-3.7</v>
      </c>
      <c r="F171" s="3" t="n">
        <v>-3.4</v>
      </c>
      <c r="G171" s="4" t="n">
        <v>-4</v>
      </c>
      <c r="H171" s="4" t="n">
        <v>20.6</v>
      </c>
      <c r="K171" s="4" t="n">
        <v>22.4</v>
      </c>
      <c r="P171" s="5" t="n">
        <v>8</v>
      </c>
      <c r="Q171" s="5" t="n">
        <v>2</v>
      </c>
      <c r="S171" s="5" t="s">
        <v>48</v>
      </c>
      <c r="T171" s="5" t="s">
        <v>48</v>
      </c>
      <c r="U171" s="5" t="n">
        <v>39</v>
      </c>
      <c r="V171" s="5" t="n">
        <v>44</v>
      </c>
      <c r="W171" s="5" t="n">
        <v>39</v>
      </c>
      <c r="X171" s="5" t="n">
        <v>50</v>
      </c>
      <c r="Y171" s="5" t="n">
        <v>3</v>
      </c>
      <c r="Z171" s="5" t="n">
        <v>47</v>
      </c>
      <c r="AA171" s="5" t="n">
        <v>13472</v>
      </c>
      <c r="AB171" s="5" t="n">
        <v>9004</v>
      </c>
      <c r="AC171" s="5" t="n">
        <v>729</v>
      </c>
      <c r="AD171" s="6" t="n">
        <f aca="false">+(B171-B170)/(A171-A170)</f>
        <v>67.1351351349239</v>
      </c>
      <c r="AE171" s="6" t="n">
        <f aca="false">+AD171-AF171</f>
        <v>52.1351351349239</v>
      </c>
      <c r="AF171" s="25" t="n">
        <v>15</v>
      </c>
      <c r="AG171" s="6" t="n">
        <f aca="false">AVERAGE(D171:E171)</f>
        <v>-0.95</v>
      </c>
      <c r="AH171" s="7" t="n">
        <f aca="false">(G171+G170)/2</f>
        <v>-2.5</v>
      </c>
      <c r="AI171" s="7" t="n">
        <f aca="false">+G171-F171</f>
        <v>-0.6</v>
      </c>
      <c r="AJ171" s="8" t="n">
        <f aca="false">(+A171-A170)*24</f>
        <v>24.6666666667443</v>
      </c>
      <c r="AK171" s="8" t="n">
        <f aca="false">+AB171-AB170</f>
        <v>21</v>
      </c>
      <c r="AL171" s="8" t="n">
        <f aca="false">+AK171/AJ171*100</f>
        <v>85.1351351348673</v>
      </c>
      <c r="AN171" s="8" t="n">
        <f aca="false">+AK171/AJ171*24</f>
        <v>20.4324324323681</v>
      </c>
      <c r="AO171" s="8" t="n">
        <f aca="false">+AC171-AC170</f>
        <v>0</v>
      </c>
      <c r="AP171" s="8" t="n">
        <f aca="false">+AO171/AJ171*24</f>
        <v>0</v>
      </c>
      <c r="AQ171" s="8" t="n">
        <f aca="false">+AA171-AA170</f>
        <v>14</v>
      </c>
      <c r="AR171" s="6" t="n">
        <f aca="false">+AQ171/AJ171</f>
        <v>0.567567567565782</v>
      </c>
      <c r="AS171" s="6" t="n">
        <f aca="false">+AR171*24</f>
        <v>13.6216216215788</v>
      </c>
      <c r="AT171" s="8" t="n">
        <f aca="false">+AJ171/AQ171*60</f>
        <v>105.714285714618</v>
      </c>
      <c r="AU171" s="8" t="n">
        <f aca="false">+AK171/AQ171*60</f>
        <v>90</v>
      </c>
    </row>
    <row collapsed="false" customFormat="false" customHeight="false" hidden="false" ht="12.65" outlineLevel="0" r="172">
      <c r="A172" s="1" t="n">
        <v>40556.7291666667</v>
      </c>
      <c r="B172" s="2" t="n">
        <v>47642</v>
      </c>
      <c r="D172" s="3" t="n">
        <v>-1</v>
      </c>
      <c r="E172" s="3" t="n">
        <v>-2.4</v>
      </c>
      <c r="F172" s="3" t="n">
        <v>-1.1</v>
      </c>
      <c r="G172" s="4" t="n">
        <v>-3</v>
      </c>
      <c r="H172" s="4" t="n">
        <v>21</v>
      </c>
      <c r="K172" s="4" t="n">
        <v>21.2</v>
      </c>
      <c r="P172" s="5" t="n">
        <v>8</v>
      </c>
      <c r="Q172" s="5" t="n">
        <v>2</v>
      </c>
      <c r="S172" s="5" t="s">
        <v>51</v>
      </c>
      <c r="T172" s="5" t="s">
        <v>48</v>
      </c>
      <c r="U172" s="5" t="n">
        <v>55</v>
      </c>
      <c r="V172" s="5" t="s">
        <v>63</v>
      </c>
      <c r="W172" s="5" t="n">
        <v>37</v>
      </c>
      <c r="X172" s="5" t="n">
        <v>50</v>
      </c>
      <c r="Y172" s="5" t="n">
        <v>-2</v>
      </c>
      <c r="Z172" s="5" t="n">
        <v>54</v>
      </c>
      <c r="AA172" s="5" t="n">
        <v>13481</v>
      </c>
      <c r="AB172" s="5" t="n">
        <v>9026</v>
      </c>
      <c r="AC172" s="5" t="n">
        <v>729</v>
      </c>
      <c r="AD172" s="6" t="n">
        <f aca="false">+(B172-B171)/(A172-A171)</f>
        <v>72.4897959187118</v>
      </c>
      <c r="AE172" s="6" t="n">
        <f aca="false">+AD172-AF172</f>
        <v>57.4897959187118</v>
      </c>
      <c r="AF172" s="25" t="n">
        <v>15</v>
      </c>
      <c r="AG172" s="6" t="n">
        <f aca="false">AVERAGE(D172:E172)</f>
        <v>-1.7</v>
      </c>
      <c r="AH172" s="7" t="n">
        <f aca="false">(G172+G171)/2</f>
        <v>-3.5</v>
      </c>
      <c r="AI172" s="7" t="n">
        <f aca="false">+G172-F172</f>
        <v>-1.9</v>
      </c>
      <c r="AJ172" s="8" t="n">
        <f aca="false">(+A172-A171)*24</f>
        <v>24.4999999998836</v>
      </c>
      <c r="AK172" s="8" t="n">
        <f aca="false">+AB172-AB171</f>
        <v>22</v>
      </c>
      <c r="AL172" s="8" t="n">
        <f aca="false">+AK172/AJ172*100</f>
        <v>89.7959183677736</v>
      </c>
      <c r="AN172" s="8" t="n">
        <f aca="false">+AK172/AJ172*24</f>
        <v>21.5510204082657</v>
      </c>
      <c r="AO172" s="8" t="n">
        <f aca="false">+AC172-AC171</f>
        <v>0</v>
      </c>
      <c r="AP172" s="8" t="n">
        <f aca="false">+AO172/AJ172*24</f>
        <v>0</v>
      </c>
      <c r="AQ172" s="8" t="n">
        <f aca="false">+AA172-AA171</f>
        <v>9</v>
      </c>
      <c r="AR172" s="6" t="n">
        <f aca="false">+AQ172/AJ172</f>
        <v>0.367346938777256</v>
      </c>
      <c r="AS172" s="6" t="n">
        <f aca="false">+AR172*24</f>
        <v>8.81632653065414</v>
      </c>
      <c r="AT172" s="8" t="n">
        <f aca="false">+AJ172/AQ172*60</f>
        <v>163.333333332557</v>
      </c>
      <c r="AU172" s="8" t="n">
        <f aca="false">+AK172/AQ172*60</f>
        <v>146.666666666667</v>
      </c>
    </row>
    <row collapsed="false" customFormat="false" customHeight="false" hidden="false" ht="12.65" outlineLevel="0" r="173">
      <c r="A173" s="1" t="n">
        <v>40557.8333333333</v>
      </c>
      <c r="B173" s="2" t="n">
        <v>47714</v>
      </c>
      <c r="D173" s="3" t="n">
        <v>-1</v>
      </c>
      <c r="E173" s="3" t="n">
        <v>-1.9</v>
      </c>
      <c r="F173" s="3" t="n">
        <v>1.7</v>
      </c>
      <c r="G173" s="4" t="n">
        <v>-3</v>
      </c>
      <c r="H173" s="4" t="n">
        <v>21.1</v>
      </c>
      <c r="K173" s="4" t="n">
        <v>22.3</v>
      </c>
      <c r="P173" s="5" t="n">
        <v>8</v>
      </c>
      <c r="Q173" s="5" t="n">
        <v>2</v>
      </c>
      <c r="S173" s="5" t="s">
        <v>51</v>
      </c>
      <c r="T173" s="5" t="s">
        <v>48</v>
      </c>
      <c r="U173" s="5" t="n">
        <v>47</v>
      </c>
      <c r="V173" s="5" t="n">
        <v>44</v>
      </c>
      <c r="W173" s="5" t="n">
        <v>40</v>
      </c>
      <c r="X173" s="5" t="n">
        <v>50</v>
      </c>
      <c r="Y173" s="5" t="n">
        <v>-3</v>
      </c>
      <c r="Z173" s="5" t="n">
        <v>51</v>
      </c>
      <c r="AA173" s="5" t="n">
        <v>13495</v>
      </c>
      <c r="AB173" s="5" t="n">
        <v>9048</v>
      </c>
      <c r="AC173" s="5" t="n">
        <v>729</v>
      </c>
      <c r="AD173" s="6" t="n">
        <f aca="false">+(B173-B172)/(A173-A172)</f>
        <v>65.2075471695249</v>
      </c>
      <c r="AE173" s="6" t="n">
        <f aca="false">+AD173-AF173</f>
        <v>50.2075471695249</v>
      </c>
      <c r="AF173" s="25" t="n">
        <v>15</v>
      </c>
      <c r="AG173" s="6" t="n">
        <f aca="false">AVERAGE(D173:E173)</f>
        <v>-1.45</v>
      </c>
      <c r="AH173" s="7" t="n">
        <f aca="false">(G173+G172)/2</f>
        <v>-3</v>
      </c>
      <c r="AI173" s="7" t="n">
        <f aca="false">+G173-F173</f>
        <v>-4.7</v>
      </c>
      <c r="AJ173" s="8" t="n">
        <f aca="false">(+A173-A172)*24</f>
        <v>26.5000000001164</v>
      </c>
      <c r="AK173" s="8" t="n">
        <f aca="false">+AB173-AB172</f>
        <v>22</v>
      </c>
      <c r="AL173" s="8" t="n">
        <f aca="false">+AK173/AJ173*100</f>
        <v>83.0188679241636</v>
      </c>
      <c r="AN173" s="8" t="n">
        <f aca="false">+AK173/AJ173*24</f>
        <v>19.9245283017993</v>
      </c>
      <c r="AO173" s="8" t="n">
        <f aca="false">+AC173-AC172</f>
        <v>0</v>
      </c>
      <c r="AP173" s="8" t="n">
        <f aca="false">+AO173/AJ173*24</f>
        <v>0</v>
      </c>
      <c r="AQ173" s="8" t="n">
        <f aca="false">+AA173-AA172</f>
        <v>14</v>
      </c>
      <c r="AR173" s="6" t="n">
        <f aca="false">+AQ173/AJ173</f>
        <v>0.528301886790132</v>
      </c>
      <c r="AS173" s="6" t="n">
        <f aca="false">+AR173*24</f>
        <v>12.6792452829632</v>
      </c>
      <c r="AT173" s="8" t="n">
        <f aca="false">+AJ173/AQ173*60</f>
        <v>113.571428571927</v>
      </c>
      <c r="AU173" s="8" t="n">
        <f aca="false">+AK173/AQ173*60</f>
        <v>94.2857142857143</v>
      </c>
    </row>
    <row collapsed="false" customFormat="false" customHeight="false" hidden="false" ht="12.65" outlineLevel="0" r="174">
      <c r="A174" s="1" t="n">
        <v>40560.7256944445</v>
      </c>
      <c r="B174" s="2" t="n">
        <v>47860</v>
      </c>
      <c r="D174" s="3" t="n">
        <v>4.14</v>
      </c>
      <c r="E174" s="3" t="n">
        <v>-3.4</v>
      </c>
      <c r="F174" s="3" t="n">
        <v>2.9</v>
      </c>
      <c r="G174" s="4" t="n">
        <v>1</v>
      </c>
      <c r="H174" s="4" t="n">
        <v>20.4</v>
      </c>
      <c r="K174" s="4" t="n">
        <v>20.8</v>
      </c>
      <c r="P174" s="5" t="n">
        <v>8</v>
      </c>
      <c r="Q174" s="5" t="n">
        <v>2</v>
      </c>
      <c r="S174" s="5" t="s">
        <v>48</v>
      </c>
      <c r="T174" s="5" t="s">
        <v>48</v>
      </c>
      <c r="U174" s="5" t="n">
        <v>33</v>
      </c>
      <c r="V174" s="5" t="n">
        <v>41</v>
      </c>
      <c r="W174" s="5" t="n">
        <v>33</v>
      </c>
      <c r="X174" s="5" t="n">
        <v>50</v>
      </c>
      <c r="Y174" s="5" t="n">
        <v>4</v>
      </c>
      <c r="Z174" s="5" t="n">
        <v>47</v>
      </c>
      <c r="AA174" s="5" t="n">
        <v>13544</v>
      </c>
      <c r="AB174" s="5" t="n">
        <v>9101</v>
      </c>
      <c r="AC174" s="5" t="n">
        <v>729</v>
      </c>
      <c r="AD174" s="6" t="n">
        <f aca="false">+(B174-B173)/(A174-A173)</f>
        <v>50.4777911164748</v>
      </c>
      <c r="AE174" s="6" t="n">
        <f aca="false">+AD174-AF174</f>
        <v>35.4777911164748</v>
      </c>
      <c r="AF174" s="25" t="n">
        <v>15</v>
      </c>
      <c r="AG174" s="6" t="n">
        <f aca="false">AVERAGE(D174:E174)</f>
        <v>0.37</v>
      </c>
      <c r="AH174" s="7" t="n">
        <f aca="false">(G174+G173)/2</f>
        <v>-1</v>
      </c>
      <c r="AI174" s="7" t="n">
        <f aca="false">+G174-F174</f>
        <v>-1.9</v>
      </c>
      <c r="AJ174" s="8" t="n">
        <f aca="false">(+A174-A173)*24</f>
        <v>69.4166666666279</v>
      </c>
      <c r="AK174" s="8" t="n">
        <f aca="false">+AB174-AB173</f>
        <v>53</v>
      </c>
      <c r="AL174" s="8" t="n">
        <f aca="false">+AK174/AJ174*100</f>
        <v>76.3505402161291</v>
      </c>
      <c r="AN174" s="8" t="n">
        <f aca="false">+AK174/AJ174*24</f>
        <v>18.324129651871</v>
      </c>
      <c r="AO174" s="8" t="n">
        <f aca="false">+AC174-AC173</f>
        <v>0</v>
      </c>
      <c r="AP174" s="8" t="n">
        <f aca="false">+AO174/AJ174*24</f>
        <v>0</v>
      </c>
      <c r="AQ174" s="8" t="n">
        <f aca="false">+AA174-AA173</f>
        <v>49</v>
      </c>
      <c r="AR174" s="6" t="n">
        <f aca="false">+AQ174/AJ174</f>
        <v>0.705882352941571</v>
      </c>
      <c r="AS174" s="6" t="n">
        <f aca="false">+AR174*24</f>
        <v>16.9411764705977</v>
      </c>
      <c r="AT174" s="8" t="n">
        <f aca="false">+AJ174/AQ174*60</f>
        <v>84.9999999999525</v>
      </c>
      <c r="AU174" s="8" t="n">
        <f aca="false">+AK174/AQ174*60</f>
        <v>64.8979591836735</v>
      </c>
      <c r="AV174" s="5" t="s">
        <v>130</v>
      </c>
    </row>
    <row collapsed="false" customFormat="false" customHeight="false" hidden="false" ht="12.65" outlineLevel="0" r="175">
      <c r="A175" s="1" t="n">
        <v>40561.7465277778</v>
      </c>
      <c r="B175" s="2" t="n">
        <v>47921</v>
      </c>
      <c r="D175" s="3" t="n">
        <v>-2.9</v>
      </c>
      <c r="E175" s="3" t="n">
        <v>0.9</v>
      </c>
      <c r="F175" s="3" t="n">
        <v>-2.5</v>
      </c>
      <c r="G175" s="4" t="n">
        <v>-3</v>
      </c>
      <c r="H175" s="4" t="n">
        <v>20.8</v>
      </c>
      <c r="K175" s="4" t="n">
        <v>22.5</v>
      </c>
      <c r="P175" s="5" t="n">
        <v>8</v>
      </c>
      <c r="Q175" s="5" t="n">
        <v>2</v>
      </c>
      <c r="S175" s="5" t="s">
        <v>48</v>
      </c>
      <c r="T175" s="5" t="s">
        <v>48</v>
      </c>
      <c r="U175" s="5" t="n">
        <v>36</v>
      </c>
      <c r="V175" s="5" t="n">
        <v>44</v>
      </c>
      <c r="W175" s="5" t="n">
        <v>36</v>
      </c>
      <c r="X175" s="5" t="n">
        <v>50</v>
      </c>
      <c r="Y175" s="5" t="n">
        <v>2</v>
      </c>
      <c r="Z175" s="5" t="n">
        <v>52</v>
      </c>
      <c r="AA175" s="5" t="n">
        <v>13563</v>
      </c>
      <c r="AB175" s="5" t="n">
        <v>9120</v>
      </c>
      <c r="AC175" s="5" t="n">
        <v>729</v>
      </c>
      <c r="AD175" s="6" t="n">
        <f aca="false">+(B175-B174)/(A175-A174)</f>
        <v>59.7551020406744</v>
      </c>
      <c r="AE175" s="6" t="n">
        <f aca="false">+AD175-AF175</f>
        <v>44.7551020406744</v>
      </c>
      <c r="AF175" s="25" t="n">
        <v>15</v>
      </c>
      <c r="AG175" s="6" t="n">
        <f aca="false">AVERAGE(D175:E175)</f>
        <v>-1</v>
      </c>
      <c r="AH175" s="7" t="n">
        <f aca="false">(G175+G174)/2</f>
        <v>-1</v>
      </c>
      <c r="AI175" s="7" t="n">
        <f aca="false">+G175-F175</f>
        <v>-0.5</v>
      </c>
      <c r="AJ175" s="8" t="n">
        <f aca="false">(+A175-A174)*24</f>
        <v>24.5000000000582</v>
      </c>
      <c r="AK175" s="8" t="n">
        <f aca="false">+AB175-AB174</f>
        <v>19</v>
      </c>
      <c r="AL175" s="8" t="n">
        <f aca="false">+AK175/AJ175*100</f>
        <v>77.551020407979</v>
      </c>
      <c r="AN175" s="8" t="n">
        <f aca="false">+AK175/AJ175*24</f>
        <v>18.612244897915</v>
      </c>
      <c r="AO175" s="8" t="n">
        <f aca="false">+AC175-AC174</f>
        <v>0</v>
      </c>
      <c r="AP175" s="8" t="n">
        <f aca="false">+AO175/AJ175*24</f>
        <v>0</v>
      </c>
      <c r="AQ175" s="8" t="n">
        <f aca="false">+AA175-AA174</f>
        <v>19</v>
      </c>
      <c r="AR175" s="6" t="n">
        <f aca="false">+AQ175/AJ175</f>
        <v>0.77551020407979</v>
      </c>
      <c r="AS175" s="6" t="n">
        <f aca="false">+AR175*24</f>
        <v>18.612244897915</v>
      </c>
      <c r="AT175" s="8" t="n">
        <f aca="false">+AJ175/AQ175*60</f>
        <v>77.3684210528154</v>
      </c>
      <c r="AU175" s="8" t="n">
        <f aca="false">+AK175/AQ175*60</f>
        <v>60</v>
      </c>
    </row>
    <row collapsed="false" customFormat="false" customHeight="false" hidden="false" ht="12.65" outlineLevel="0" r="176">
      <c r="A176" s="1" t="n">
        <v>40562.7083333333</v>
      </c>
      <c r="B176" s="2" t="n">
        <v>47979</v>
      </c>
      <c r="D176" s="3" t="n">
        <v>-3.9</v>
      </c>
      <c r="E176" s="3" t="n">
        <v>-2.3</v>
      </c>
      <c r="F176" s="3" t="n">
        <v>3.3</v>
      </c>
      <c r="G176" s="4" t="n">
        <v>-5</v>
      </c>
      <c r="H176" s="4" t="n">
        <v>21.2</v>
      </c>
      <c r="K176" s="4" t="n">
        <v>21.7</v>
      </c>
      <c r="P176" s="5" t="n">
        <v>8</v>
      </c>
      <c r="Q176" s="5" t="n">
        <v>2</v>
      </c>
      <c r="S176" s="5" t="s">
        <v>51</v>
      </c>
      <c r="T176" s="5" t="s">
        <v>48</v>
      </c>
      <c r="U176" s="5" t="n">
        <v>46</v>
      </c>
      <c r="V176" s="5" t="n">
        <v>45</v>
      </c>
      <c r="W176" s="5" t="n">
        <v>39</v>
      </c>
      <c r="X176" s="5" t="n">
        <v>50</v>
      </c>
      <c r="Y176" s="5" t="n">
        <v>-3</v>
      </c>
      <c r="Z176" s="5" t="n">
        <v>48</v>
      </c>
      <c r="AA176" s="5" t="n">
        <v>13574</v>
      </c>
      <c r="AB176" s="5" t="n">
        <v>9140</v>
      </c>
      <c r="AC176" s="5" t="n">
        <v>729</v>
      </c>
      <c r="AD176" s="6" t="n">
        <f aca="false">+(B176-B175)/(A176-A175)</f>
        <v>60.3032490975236</v>
      </c>
      <c r="AE176" s="6" t="n">
        <f aca="false">+AD176-AF176</f>
        <v>45.3032490975236</v>
      </c>
      <c r="AF176" s="25" t="n">
        <v>15</v>
      </c>
      <c r="AG176" s="6" t="n">
        <f aca="false">AVERAGE(D176:E176)</f>
        <v>-3.1</v>
      </c>
      <c r="AH176" s="7" t="n">
        <f aca="false">(G176+G175)/2</f>
        <v>-4</v>
      </c>
      <c r="AI176" s="7" t="n">
        <f aca="false">+G176-F176</f>
        <v>-8.3</v>
      </c>
      <c r="AJ176" s="8" t="n">
        <f aca="false">(+A176-A175)*24</f>
        <v>23.0833333333139</v>
      </c>
      <c r="AK176" s="8" t="n">
        <f aca="false">+AB176-AB175</f>
        <v>20</v>
      </c>
      <c r="AL176" s="8" t="n">
        <f aca="false">+AK176/AJ176*100</f>
        <v>86.6425992780512</v>
      </c>
      <c r="AN176" s="8" t="n">
        <f aca="false">+AK176/AJ176*24</f>
        <v>20.7942238267323</v>
      </c>
      <c r="AO176" s="8" t="n">
        <f aca="false">+AC176-AC175</f>
        <v>0</v>
      </c>
      <c r="AP176" s="8" t="n">
        <f aca="false">+AO176/AJ176*24</f>
        <v>0</v>
      </c>
      <c r="AQ176" s="8" t="n">
        <f aca="false">+AA176-AA175</f>
        <v>11</v>
      </c>
      <c r="AR176" s="6" t="n">
        <f aca="false">+AQ176/AJ176</f>
        <v>0.476534296029281</v>
      </c>
      <c r="AS176" s="6" t="n">
        <f aca="false">+AR176*24</f>
        <v>11.4368231047028</v>
      </c>
      <c r="AT176" s="8" t="n">
        <f aca="false">+AJ176/AQ176*60</f>
        <v>125.909090908985</v>
      </c>
      <c r="AU176" s="8" t="n">
        <f aca="false">+AK176/AQ176*60</f>
        <v>109.090909090909</v>
      </c>
    </row>
    <row collapsed="false" customFormat="false" customHeight="false" hidden="false" ht="12.65" outlineLevel="0" r="177">
      <c r="A177" s="1" t="n">
        <v>40563.7048611111</v>
      </c>
      <c r="B177" s="2" t="n">
        <v>48043</v>
      </c>
      <c r="D177" s="3" t="n">
        <v>-2</v>
      </c>
      <c r="E177" s="3" t="n">
        <v>-2.7</v>
      </c>
      <c r="F177" s="3" t="n">
        <v>-2.4</v>
      </c>
      <c r="G177" s="4" t="n">
        <v>-4</v>
      </c>
      <c r="H177" s="4" t="n">
        <v>21.7</v>
      </c>
      <c r="K177" s="4" t="n">
        <v>21.9</v>
      </c>
      <c r="P177" s="5" t="n">
        <v>8</v>
      </c>
      <c r="Q177" s="5" t="n">
        <v>2</v>
      </c>
      <c r="S177" s="5" t="s">
        <v>51</v>
      </c>
      <c r="T177" s="5" t="s">
        <v>48</v>
      </c>
      <c r="U177" s="5" t="n">
        <v>45</v>
      </c>
      <c r="V177" s="5" t="n">
        <v>44</v>
      </c>
      <c r="W177" s="5" t="n">
        <v>38</v>
      </c>
      <c r="X177" s="5" t="n">
        <v>50</v>
      </c>
      <c r="Y177" s="5" t="n">
        <v>-3</v>
      </c>
      <c r="Z177" s="5" t="n">
        <v>47</v>
      </c>
      <c r="AA177" s="5" t="n">
        <v>13579</v>
      </c>
      <c r="AB177" s="5" t="n">
        <v>9163</v>
      </c>
      <c r="AC177" s="5" t="n">
        <v>729</v>
      </c>
      <c r="AD177" s="6" t="n">
        <f aca="false">+(B177-B176)/(A177-A176)</f>
        <v>64.22299651594</v>
      </c>
      <c r="AE177" s="6" t="n">
        <f aca="false">+AD177-AF177</f>
        <v>49.22299651594</v>
      </c>
      <c r="AF177" s="25" t="n">
        <v>15</v>
      </c>
      <c r="AG177" s="6" t="n">
        <f aca="false">AVERAGE(D177:E177)</f>
        <v>-2.35</v>
      </c>
      <c r="AH177" s="7" t="n">
        <f aca="false">(G177+G176)/2</f>
        <v>-4.5</v>
      </c>
      <c r="AI177" s="7" t="n">
        <f aca="false">+G177-F177</f>
        <v>-1.6</v>
      </c>
      <c r="AJ177" s="8" t="n">
        <f aca="false">(+A177-A176)*24</f>
        <v>23.9166666665697</v>
      </c>
      <c r="AK177" s="8" t="n">
        <f aca="false">+AB177-AB176</f>
        <v>23</v>
      </c>
      <c r="AL177" s="8" t="n">
        <f aca="false">+AK177/AJ177*100</f>
        <v>96.1672473871497</v>
      </c>
      <c r="AN177" s="8" t="n">
        <f aca="false">+AK177/AJ177*24</f>
        <v>23.0801393729159</v>
      </c>
      <c r="AO177" s="8" t="n">
        <f aca="false">+AC177-AC176</f>
        <v>0</v>
      </c>
      <c r="AP177" s="8" t="n">
        <f aca="false">+AO177/AJ177*24</f>
        <v>0</v>
      </c>
      <c r="AQ177" s="8" t="n">
        <f aca="false">+AA177-AA176</f>
        <v>5</v>
      </c>
      <c r="AR177" s="6" t="n">
        <f aca="false">+AQ177/AJ177</f>
        <v>0.209059233450325</v>
      </c>
      <c r="AS177" s="6" t="n">
        <f aca="false">+AR177*24</f>
        <v>5.01742160280781</v>
      </c>
      <c r="AT177" s="8" t="n">
        <f aca="false">+AJ177/AQ177*60</f>
        <v>286.999999998836</v>
      </c>
      <c r="AU177" s="8" t="n">
        <f aca="false">+AK177/AQ177*60</f>
        <v>276</v>
      </c>
      <c r="AV177" s="5" t="s">
        <v>131</v>
      </c>
    </row>
    <row collapsed="false" customFormat="false" customHeight="false" hidden="false" ht="12.65" outlineLevel="0" r="178">
      <c r="A178" s="1" t="n">
        <v>40564.7944444444</v>
      </c>
      <c r="B178" s="2" t="n">
        <v>48116</v>
      </c>
      <c r="D178" s="3" t="n">
        <v>0.9</v>
      </c>
      <c r="E178" s="3" t="n">
        <v>-2.9</v>
      </c>
      <c r="F178" s="3" t="n">
        <v>-2.6</v>
      </c>
      <c r="G178" s="4" t="n">
        <v>-4</v>
      </c>
      <c r="H178" s="4" t="n">
        <v>20.8</v>
      </c>
      <c r="K178" s="4" t="n">
        <v>21.1</v>
      </c>
      <c r="P178" s="5" t="n">
        <v>8</v>
      </c>
      <c r="Q178" s="5" t="n">
        <v>1</v>
      </c>
      <c r="S178" s="5" t="s">
        <v>51</v>
      </c>
      <c r="T178" s="5" t="s">
        <v>48</v>
      </c>
      <c r="U178" s="5" t="n">
        <v>45</v>
      </c>
      <c r="V178" s="5" t="n">
        <v>43</v>
      </c>
      <c r="W178" s="5" t="n">
        <v>38</v>
      </c>
      <c r="X178" s="5" t="n">
        <v>50</v>
      </c>
      <c r="Y178" s="5" t="n">
        <v>-3</v>
      </c>
      <c r="Z178" s="5" t="n">
        <v>48</v>
      </c>
      <c r="AA178" s="5" t="n">
        <v>13588</v>
      </c>
      <c r="AB178" s="5" t="n">
        <v>9187</v>
      </c>
      <c r="AC178" s="5" t="n">
        <v>729</v>
      </c>
      <c r="AD178" s="6" t="n">
        <f aca="false">+(B178-B177)/(A178-A177)</f>
        <v>66.9980879540512</v>
      </c>
      <c r="AE178" s="6" t="n">
        <f aca="false">+AD178-AF178</f>
        <v>51.9980879540512</v>
      </c>
      <c r="AF178" s="25" t="n">
        <v>15</v>
      </c>
      <c r="AG178" s="6" t="n">
        <f aca="false">AVERAGE(D178:E178)</f>
        <v>-1</v>
      </c>
      <c r="AH178" s="7" t="n">
        <f aca="false">(G178+G177)/2</f>
        <v>-4</v>
      </c>
      <c r="AI178" s="7" t="n">
        <f aca="false">+G178-F178</f>
        <v>-1.4</v>
      </c>
      <c r="AJ178" s="8" t="n">
        <f aca="false">(+A178-A177)*24</f>
        <v>26.1500000000233</v>
      </c>
      <c r="AK178" s="8" t="n">
        <f aca="false">+AB178-AB177</f>
        <v>24</v>
      </c>
      <c r="AL178" s="8" t="n">
        <f aca="false">+AK178/AJ178*100</f>
        <v>91.7782026767825</v>
      </c>
      <c r="AN178" s="8" t="n">
        <f aca="false">+AK178/AJ178*24</f>
        <v>22.0267686424278</v>
      </c>
      <c r="AO178" s="8" t="n">
        <f aca="false">+AC178-AC177</f>
        <v>0</v>
      </c>
      <c r="AP178" s="8" t="n">
        <f aca="false">+AO178/AJ178*24</f>
        <v>0</v>
      </c>
      <c r="AQ178" s="8" t="n">
        <f aca="false">+AA178-AA177</f>
        <v>9</v>
      </c>
      <c r="AR178" s="6" t="n">
        <f aca="false">+AQ178/AJ178</f>
        <v>0.344168260037934</v>
      </c>
      <c r="AS178" s="6" t="n">
        <f aca="false">+AR178*24</f>
        <v>8.26003824091043</v>
      </c>
      <c r="AT178" s="8" t="n">
        <f aca="false">+AJ178/AQ178*60</f>
        <v>174.333333333489</v>
      </c>
      <c r="AU178" s="8" t="n">
        <f aca="false">+AK178/AQ178*60</f>
        <v>160</v>
      </c>
    </row>
    <row collapsed="false" customFormat="false" customHeight="false" hidden="false" ht="12.65" outlineLevel="0" r="179">
      <c r="A179" s="1" t="n">
        <v>40565.7604166667</v>
      </c>
      <c r="B179" s="2" t="n">
        <v>48168</v>
      </c>
      <c r="D179" s="3" t="n">
        <v>3.4</v>
      </c>
      <c r="E179" s="3" t="n">
        <v>-4.6</v>
      </c>
      <c r="F179" s="3" t="n">
        <v>0.6</v>
      </c>
      <c r="G179" s="4" t="n">
        <v>-2</v>
      </c>
      <c r="H179" s="4" t="n">
        <v>20.4</v>
      </c>
      <c r="K179" s="4" t="n">
        <v>21.4</v>
      </c>
      <c r="P179" s="5" t="n">
        <v>8</v>
      </c>
      <c r="Q179" s="5" t="n">
        <v>1</v>
      </c>
      <c r="S179" s="5" t="s">
        <v>51</v>
      </c>
      <c r="T179" s="5" t="s">
        <v>48</v>
      </c>
      <c r="U179" s="5" t="n">
        <v>51</v>
      </c>
      <c r="V179" s="5" t="s">
        <v>63</v>
      </c>
      <c r="W179" s="5" t="n">
        <v>32</v>
      </c>
      <c r="X179" s="5" t="n">
        <v>50</v>
      </c>
      <c r="Y179" s="5" t="n">
        <v>-1</v>
      </c>
      <c r="Z179" s="5" t="n">
        <v>47</v>
      </c>
      <c r="AA179" s="5" t="n">
        <v>13602</v>
      </c>
      <c r="AB179" s="5" t="n">
        <v>9206</v>
      </c>
      <c r="AC179" s="5" t="n">
        <v>729</v>
      </c>
      <c r="AD179" s="6" t="n">
        <f aca="false">+(B179-B178)/(A179-A178)</f>
        <v>53.8317757010337</v>
      </c>
      <c r="AE179" s="6" t="n">
        <f aca="false">+AD179-AF179</f>
        <v>38.8317757010337</v>
      </c>
      <c r="AF179" s="25" t="n">
        <v>15</v>
      </c>
      <c r="AG179" s="6" t="n">
        <f aca="false">AVERAGE(D179:E179)</f>
        <v>-0.6</v>
      </c>
      <c r="AH179" s="7" t="n">
        <f aca="false">(G179+G178)/2</f>
        <v>-3</v>
      </c>
      <c r="AI179" s="7" t="n">
        <f aca="false">+G179-F179</f>
        <v>-2.6</v>
      </c>
      <c r="AJ179" s="8" t="n">
        <f aca="false">(+A179-A178)*24</f>
        <v>23.1833333332906</v>
      </c>
      <c r="AK179" s="8" t="n">
        <f aca="false">+AB179-AB178</f>
        <v>19</v>
      </c>
      <c r="AL179" s="8" t="n">
        <f aca="false">+AK179/AJ179*100</f>
        <v>81.9554277499712</v>
      </c>
      <c r="AN179" s="8" t="n">
        <f aca="false">+AK179/AJ179*24</f>
        <v>19.6693026599931</v>
      </c>
      <c r="AO179" s="8" t="n">
        <f aca="false">+AC179-AC178</f>
        <v>0</v>
      </c>
      <c r="AP179" s="8" t="n">
        <f aca="false">+AO179/AJ179*24</f>
        <v>0</v>
      </c>
      <c r="AQ179" s="8" t="n">
        <f aca="false">+AA179-AA178</f>
        <v>14</v>
      </c>
      <c r="AR179" s="6" t="n">
        <f aca="false">+AQ179/AJ179</f>
        <v>0.603882099210314</v>
      </c>
      <c r="AS179" s="6" t="n">
        <f aca="false">+AR179*24</f>
        <v>14.4931703810475</v>
      </c>
      <c r="AT179" s="8" t="n">
        <f aca="false">+AJ179/AQ179*60</f>
        <v>99.3571428569599</v>
      </c>
      <c r="AU179" s="8" t="n">
        <f aca="false">+AK179/AQ179*60</f>
        <v>81.4285714285714</v>
      </c>
    </row>
    <row collapsed="false" customFormat="false" customHeight="false" hidden="false" ht="12.65" outlineLevel="0" r="180">
      <c r="A180" s="1" t="n">
        <v>40566.7291666667</v>
      </c>
      <c r="B180" s="2" t="n">
        <v>48217</v>
      </c>
      <c r="D180" s="3" t="n">
        <v>2.9</v>
      </c>
      <c r="E180" s="3" t="n">
        <v>-0.9</v>
      </c>
      <c r="F180" s="3" t="n">
        <v>0.6</v>
      </c>
      <c r="G180" s="4" t="n">
        <v>-2</v>
      </c>
      <c r="H180" s="4" t="n">
        <v>20.6</v>
      </c>
      <c r="K180" s="4" t="n">
        <v>20.8</v>
      </c>
      <c r="P180" s="5" t="n">
        <v>8</v>
      </c>
      <c r="Q180" s="5" t="n">
        <v>1</v>
      </c>
      <c r="S180" s="5" t="s">
        <v>51</v>
      </c>
      <c r="T180" s="5" t="s">
        <v>48</v>
      </c>
      <c r="U180" s="5" t="n">
        <v>41</v>
      </c>
      <c r="V180" s="5" t="n">
        <v>45</v>
      </c>
      <c r="W180" s="5" t="n">
        <v>33</v>
      </c>
      <c r="X180" s="5" t="n">
        <v>50</v>
      </c>
      <c r="Y180" s="5" t="n">
        <v>-1</v>
      </c>
      <c r="Z180" s="5" t="n">
        <v>47</v>
      </c>
      <c r="AA180" s="5" t="n">
        <v>13619</v>
      </c>
      <c r="AB180" s="5" t="n">
        <v>9223</v>
      </c>
      <c r="AC180" s="5" t="n">
        <v>729</v>
      </c>
      <c r="AD180" s="6" t="n">
        <f aca="false">+(B180-B179)/(A180-A179)</f>
        <v>50.5806451612903</v>
      </c>
      <c r="AE180" s="6" t="n">
        <f aca="false">+AD180-AF180</f>
        <v>35.5806451612903</v>
      </c>
      <c r="AF180" s="25" t="n">
        <v>15</v>
      </c>
      <c r="AG180" s="6" t="n">
        <f aca="false">AVERAGE(D180:E180)</f>
        <v>1</v>
      </c>
      <c r="AH180" s="7" t="n">
        <f aca="false">(G180+G179)/2</f>
        <v>-2</v>
      </c>
      <c r="AI180" s="7" t="n">
        <f aca="false">+G180-F180</f>
        <v>-2.6</v>
      </c>
      <c r="AJ180" s="8" t="n">
        <f aca="false">(+A180-A179)*24</f>
        <v>23.25</v>
      </c>
      <c r="AK180" s="8" t="n">
        <f aca="false">+AB180-AB179</f>
        <v>17</v>
      </c>
      <c r="AL180" s="8" t="n">
        <f aca="false">+AK180/AJ180*100</f>
        <v>73.1182795698925</v>
      </c>
      <c r="AN180" s="8" t="n">
        <f aca="false">+AK180/AJ180*24</f>
        <v>17.5483870967742</v>
      </c>
      <c r="AO180" s="8" t="n">
        <f aca="false">+AC180-AC179</f>
        <v>0</v>
      </c>
      <c r="AP180" s="8" t="n">
        <f aca="false">+AO180/AJ180*24</f>
        <v>0</v>
      </c>
      <c r="AQ180" s="8" t="n">
        <f aca="false">+AA180-AA179</f>
        <v>17</v>
      </c>
      <c r="AR180" s="6" t="n">
        <f aca="false">+AQ180/AJ180</f>
        <v>0.731182795698925</v>
      </c>
      <c r="AS180" s="6" t="n">
        <f aca="false">+AR180*24</f>
        <v>17.5483870967742</v>
      </c>
      <c r="AT180" s="8" t="n">
        <f aca="false">+AJ180/AQ180*60</f>
        <v>82.0588235294118</v>
      </c>
      <c r="AU180" s="8" t="n">
        <f aca="false">+AK180/AQ180*60</f>
        <v>60</v>
      </c>
    </row>
    <row collapsed="false" customFormat="false" customHeight="false" hidden="false" ht="12.65" outlineLevel="0" r="181">
      <c r="A181" s="1" t="n">
        <v>40567.7291666667</v>
      </c>
      <c r="B181" s="2" t="n">
        <v>48275</v>
      </c>
      <c r="D181" s="3" t="n">
        <v>1.9</v>
      </c>
      <c r="E181" s="3" t="n">
        <v>-0.9</v>
      </c>
      <c r="F181" s="3" t="n">
        <v>-0.2</v>
      </c>
      <c r="G181" s="4" t="n">
        <v>-2</v>
      </c>
      <c r="H181" s="4" t="n">
        <v>20.8</v>
      </c>
      <c r="K181" s="4" t="n">
        <v>21.3</v>
      </c>
      <c r="P181" s="5" t="n">
        <v>8</v>
      </c>
      <c r="Q181" s="5" t="n">
        <v>1</v>
      </c>
      <c r="S181" s="5" t="s">
        <v>51</v>
      </c>
      <c r="T181" s="5" t="s">
        <v>48</v>
      </c>
      <c r="U181" s="5" t="n">
        <v>54</v>
      </c>
      <c r="V181" s="5" t="s">
        <v>63</v>
      </c>
      <c r="W181" s="5" t="n">
        <v>37</v>
      </c>
      <c r="X181" s="5" t="n">
        <v>50</v>
      </c>
      <c r="Y181" s="5" t="n">
        <v>-2</v>
      </c>
      <c r="Z181" s="5" t="n">
        <v>52</v>
      </c>
      <c r="AA181" s="5" t="n">
        <v>13636</v>
      </c>
      <c r="AB181" s="5" t="n">
        <v>9242</v>
      </c>
      <c r="AC181" s="5" t="n">
        <v>729</v>
      </c>
      <c r="AD181" s="6" t="n">
        <f aca="false">+(B181-B180)/(A181-A180)</f>
        <v>58</v>
      </c>
      <c r="AE181" s="6" t="n">
        <f aca="false">+AD181-AF181</f>
        <v>43</v>
      </c>
      <c r="AF181" s="25" t="n">
        <v>15</v>
      </c>
      <c r="AG181" s="6" t="n">
        <f aca="false">AVERAGE(D181:E181)</f>
        <v>0.5</v>
      </c>
      <c r="AH181" s="7" t="n">
        <f aca="false">(G181+G180)/2</f>
        <v>-2</v>
      </c>
      <c r="AI181" s="7" t="n">
        <f aca="false">+G181-F181</f>
        <v>-1.8</v>
      </c>
      <c r="AJ181" s="8" t="n">
        <f aca="false">(+A181-A180)*24</f>
        <v>24</v>
      </c>
      <c r="AK181" s="8" t="n">
        <f aca="false">+AB181-AB180</f>
        <v>19</v>
      </c>
      <c r="AL181" s="8" t="n">
        <f aca="false">+AK181/AJ181*100</f>
        <v>79.1666666666667</v>
      </c>
      <c r="AN181" s="8" t="n">
        <f aca="false">+AK181/AJ181*24</f>
        <v>19</v>
      </c>
      <c r="AO181" s="8" t="n">
        <f aca="false">+AC181-AC180</f>
        <v>0</v>
      </c>
      <c r="AP181" s="8" t="n">
        <f aca="false">+AO181/AJ181*24</f>
        <v>0</v>
      </c>
      <c r="AQ181" s="8" t="n">
        <f aca="false">+AA181-AA180</f>
        <v>17</v>
      </c>
      <c r="AR181" s="6" t="n">
        <f aca="false">+AQ181/AJ181</f>
        <v>0.708333333333333</v>
      </c>
      <c r="AS181" s="6" t="n">
        <f aca="false">+AR181*24</f>
        <v>17</v>
      </c>
      <c r="AT181" s="8" t="n">
        <f aca="false">+AJ181/AQ181*60</f>
        <v>84.7058823529412</v>
      </c>
      <c r="AU181" s="8" t="n">
        <f aca="false">+AK181/AQ181*60</f>
        <v>67.0588235294118</v>
      </c>
    </row>
    <row collapsed="false" customFormat="false" customHeight="false" hidden="false" ht="12.65" outlineLevel="0" r="182">
      <c r="A182" s="1" t="n">
        <v>40568.7256944445</v>
      </c>
      <c r="B182" s="2" t="n">
        <v>48333</v>
      </c>
      <c r="D182" s="3" t="n">
        <v>1.9</v>
      </c>
      <c r="E182" s="3" t="n">
        <v>-0.9</v>
      </c>
      <c r="F182" s="3" t="n">
        <v>-0.9</v>
      </c>
      <c r="G182" s="4" t="n">
        <v>-3</v>
      </c>
      <c r="H182" s="4" t="n">
        <v>19.6</v>
      </c>
      <c r="K182" s="4" t="n">
        <v>21.4</v>
      </c>
      <c r="P182" s="5" t="n">
        <v>8</v>
      </c>
      <c r="Q182" s="5" t="n">
        <v>2</v>
      </c>
      <c r="S182" s="5" t="s">
        <v>51</v>
      </c>
      <c r="T182" s="5" t="s">
        <v>48</v>
      </c>
      <c r="U182" s="5" t="n">
        <v>45</v>
      </c>
      <c r="V182" s="5" t="n">
        <v>44</v>
      </c>
      <c r="W182" s="5" t="n">
        <v>38</v>
      </c>
      <c r="X182" s="5" t="n">
        <v>-1</v>
      </c>
      <c r="Y182" s="5" t="n">
        <v>-5</v>
      </c>
      <c r="Z182" s="5" t="n">
        <v>46</v>
      </c>
      <c r="AA182" s="5" t="n">
        <v>13651</v>
      </c>
      <c r="AB182" s="5" t="n">
        <v>9262</v>
      </c>
      <c r="AC182" s="5" t="n">
        <v>729</v>
      </c>
      <c r="AD182" s="6" t="n">
        <f aca="false">+(B182-B181)/(A182-A181)</f>
        <v>58.2020905921456</v>
      </c>
      <c r="AE182" s="6" t="n">
        <f aca="false">+AD182-AF182</f>
        <v>43.2020905921456</v>
      </c>
      <c r="AF182" s="25" t="n">
        <v>15</v>
      </c>
      <c r="AG182" s="6" t="n">
        <f aca="false">AVERAGE(D182:E182)</f>
        <v>0.5</v>
      </c>
      <c r="AH182" s="7" t="n">
        <f aca="false">(G182+G181)/2</f>
        <v>-2.5</v>
      </c>
      <c r="AI182" s="7" t="n">
        <f aca="false">+G182-F182</f>
        <v>-2.1</v>
      </c>
      <c r="AJ182" s="8" t="n">
        <f aca="false">(+A182-A181)*24</f>
        <v>23.9166666667443</v>
      </c>
      <c r="AK182" s="8" t="n">
        <f aca="false">+AB182-AB181</f>
        <v>20</v>
      </c>
      <c r="AL182" s="8" t="n">
        <f aca="false">+AK182/AJ182*100</f>
        <v>83.6236933795196</v>
      </c>
      <c r="AN182" s="8" t="n">
        <f aca="false">+AK182/AJ182*24</f>
        <v>20.0696864110847</v>
      </c>
      <c r="AO182" s="8" t="n">
        <f aca="false">+AC182-AC181</f>
        <v>0</v>
      </c>
      <c r="AP182" s="8" t="n">
        <f aca="false">+AO182/AJ182*24</f>
        <v>0</v>
      </c>
      <c r="AQ182" s="8" t="n">
        <f aca="false">+AA182-AA181</f>
        <v>15</v>
      </c>
      <c r="AR182" s="6" t="n">
        <f aca="false">+AQ182/AJ182</f>
        <v>0.627177700346397</v>
      </c>
      <c r="AS182" s="6" t="n">
        <f aca="false">+AR182*24</f>
        <v>15.0522648083135</v>
      </c>
      <c r="AT182" s="8" t="n">
        <f aca="false">+AJ182/AQ182*60</f>
        <v>95.6666666669771</v>
      </c>
      <c r="AU182" s="8" t="n">
        <f aca="false">+AK182/AQ182*60</f>
        <v>80</v>
      </c>
      <c r="AV182" s="5" t="s">
        <v>132</v>
      </c>
    </row>
    <row collapsed="false" customFormat="false" customHeight="false" hidden="false" ht="12.65" outlineLevel="0" r="183">
      <c r="A183" s="1" t="n">
        <v>40569.7638888889</v>
      </c>
      <c r="B183" s="2" t="n">
        <v>48407</v>
      </c>
      <c r="D183" s="3" t="n">
        <v>1.9</v>
      </c>
      <c r="E183" s="3" t="n">
        <v>-9.8</v>
      </c>
      <c r="F183" s="3" t="n">
        <v>-9.8</v>
      </c>
      <c r="G183" s="4" t="n">
        <v>-10</v>
      </c>
      <c r="H183" s="4" t="n">
        <v>20.2</v>
      </c>
      <c r="K183" s="4" t="n">
        <v>21.3</v>
      </c>
      <c r="P183" s="5" t="n">
        <v>8</v>
      </c>
      <c r="Q183" s="5" t="n">
        <v>2</v>
      </c>
      <c r="S183" s="5" t="s">
        <v>51</v>
      </c>
      <c r="T183" s="5" t="s">
        <v>48</v>
      </c>
      <c r="U183" s="5" t="n">
        <v>47</v>
      </c>
      <c r="V183" s="5" t="n">
        <v>47</v>
      </c>
      <c r="W183" s="5" t="n">
        <v>40</v>
      </c>
      <c r="X183" s="5" t="n">
        <v>-1</v>
      </c>
      <c r="Y183" s="5" t="n">
        <v>-5</v>
      </c>
      <c r="Z183" s="5" t="n">
        <v>45</v>
      </c>
      <c r="AA183" s="5" t="n">
        <v>13654</v>
      </c>
      <c r="AB183" s="5" t="n">
        <v>9286</v>
      </c>
      <c r="AC183" s="5" t="n">
        <v>731</v>
      </c>
      <c r="AD183" s="6" t="n">
        <f aca="false">+(B183-B182)/(A183-A182)</f>
        <v>71.2775919731886</v>
      </c>
      <c r="AE183" s="6" t="n">
        <f aca="false">+AD183-AF183</f>
        <v>56.2775919731886</v>
      </c>
      <c r="AF183" s="25" t="n">
        <v>15</v>
      </c>
      <c r="AG183" s="6" t="n">
        <f aca="false">AVERAGE(D183:E183)</f>
        <v>-3.95</v>
      </c>
      <c r="AH183" s="7" t="n">
        <f aca="false">(G183+G182)/2</f>
        <v>-6.5</v>
      </c>
      <c r="AI183" s="7" t="n">
        <f aca="false">+G183-F183</f>
        <v>-0.199999999999999</v>
      </c>
      <c r="AJ183" s="8" t="n">
        <f aca="false">(+A183-A182)*24</f>
        <v>24.9166666666861</v>
      </c>
      <c r="AK183" s="8" t="n">
        <f aca="false">+AB183-AB182</f>
        <v>24</v>
      </c>
      <c r="AL183" s="8" t="n">
        <f aca="false">+AK183/AJ183*100</f>
        <v>96.3210702340387</v>
      </c>
      <c r="AN183" s="8" t="n">
        <f aca="false">+AK183/AJ183*24</f>
        <v>23.1170568561693</v>
      </c>
      <c r="AO183" s="8" t="n">
        <f aca="false">+AC183-AC182</f>
        <v>2</v>
      </c>
      <c r="AP183" s="8" t="n">
        <f aca="false">+AO183/AJ183*24</f>
        <v>1.92642140468077</v>
      </c>
      <c r="AQ183" s="8" t="n">
        <f aca="false">+AA183-AA182</f>
        <v>3</v>
      </c>
      <c r="AR183" s="6" t="n">
        <f aca="false">+AQ183/AJ183</f>
        <v>0.120401337792548</v>
      </c>
      <c r="AS183" s="6" t="n">
        <f aca="false">+AR183*24</f>
        <v>2.88963210702116</v>
      </c>
      <c r="AT183" s="8" t="n">
        <f aca="false">+AJ183/AQ183*60</f>
        <v>498.333333333721</v>
      </c>
      <c r="AU183" s="8" t="n">
        <f aca="false">+AK183/AQ183*60</f>
        <v>480</v>
      </c>
      <c r="AV183" s="5" t="s">
        <v>133</v>
      </c>
    </row>
    <row collapsed="false" customFormat="false" customHeight="false" hidden="false" ht="35.05" outlineLevel="0" r="184">
      <c r="A184" s="1" t="n">
        <v>40570.4166666667</v>
      </c>
      <c r="B184" s="2" t="s">
        <v>134</v>
      </c>
      <c r="C184" s="0" t="n">
        <v>115268</v>
      </c>
      <c r="X184" s="5" t="n">
        <v>-1</v>
      </c>
      <c r="Y184" s="5" t="n">
        <v>-2</v>
      </c>
      <c r="AF184" s="25"/>
      <c r="AI184" s="7" t="n">
        <f aca="false">+G184-F184</f>
        <v>0</v>
      </c>
      <c r="AL184" s="8" t="e">
        <f aca="false">+AK184/AJ184*100</f>
        <v>#DIV/0!</v>
      </c>
      <c r="AV184" s="5" t="s">
        <v>135</v>
      </c>
    </row>
    <row collapsed="false" customFormat="false" customHeight="false" hidden="false" ht="12.65" outlineLevel="0" r="185">
      <c r="A185" s="1" t="n">
        <v>40570.6736111111</v>
      </c>
      <c r="B185" s="2" t="n">
        <v>48474</v>
      </c>
      <c r="C185" s="0" t="n">
        <v>115287</v>
      </c>
      <c r="D185" s="3" t="n">
        <v>-3.4</v>
      </c>
      <c r="E185" s="3" t="n">
        <v>-10.9</v>
      </c>
      <c r="F185" s="3" t="n">
        <v>-5.3</v>
      </c>
      <c r="G185" s="4" t="n">
        <v>-6</v>
      </c>
      <c r="H185" s="4" t="n">
        <v>20.7</v>
      </c>
      <c r="K185" s="4" t="n">
        <v>20.1</v>
      </c>
      <c r="P185" s="5" t="n">
        <v>8</v>
      </c>
      <c r="Q185" s="5" t="n">
        <v>1</v>
      </c>
      <c r="S185" s="5" t="s">
        <v>51</v>
      </c>
      <c r="T185" s="5" t="s">
        <v>48</v>
      </c>
      <c r="U185" s="5" t="n">
        <v>43</v>
      </c>
      <c r="V185" s="5" t="n">
        <v>45</v>
      </c>
      <c r="W185" s="5" t="n">
        <v>36</v>
      </c>
      <c r="X185" s="5" t="n">
        <v>-1</v>
      </c>
      <c r="Y185" s="5" t="n">
        <v>-5</v>
      </c>
      <c r="Z185" s="5" t="n">
        <v>51</v>
      </c>
      <c r="AA185" s="5" t="n">
        <v>13656</v>
      </c>
      <c r="AB185" s="5" t="n">
        <v>9305</v>
      </c>
      <c r="AC185" s="5" t="n">
        <v>732</v>
      </c>
      <c r="AD185" s="6" t="n">
        <f aca="false">+(B185-B183)/(A185-A183)</f>
        <v>73.6488549620939</v>
      </c>
      <c r="AE185" s="6" t="n">
        <f aca="false">+AD185-AF185</f>
        <v>58.6488549620939</v>
      </c>
      <c r="AF185" s="25" t="n">
        <v>15</v>
      </c>
      <c r="AG185" s="6" t="n">
        <f aca="false">AVERAGE(D185:E185)</f>
        <v>-7.15</v>
      </c>
      <c r="AH185" s="7" t="n">
        <f aca="false">(G185+G183)/2</f>
        <v>-8</v>
      </c>
      <c r="AI185" s="7" t="n">
        <f aca="false">+G185-F185</f>
        <v>-0.7</v>
      </c>
      <c r="AJ185" s="8" t="n">
        <f aca="false">(+A185-A183)*24</f>
        <v>21.8333333332557</v>
      </c>
      <c r="AK185" s="8" t="n">
        <f aca="false">+AB185-AB183</f>
        <v>19</v>
      </c>
      <c r="AL185" s="8" t="n">
        <f aca="false">+AK185/AJ185*100</f>
        <v>87.0229007636681</v>
      </c>
      <c r="AN185" s="8" t="n">
        <f aca="false">+AK185/AJ185*24</f>
        <v>20.8854961832803</v>
      </c>
      <c r="AO185" s="8" t="n">
        <f aca="false">+AC185-AC183</f>
        <v>1</v>
      </c>
      <c r="AP185" s="8" t="n">
        <f aca="false">+AO185/AJ185*24</f>
        <v>1.09923664122528</v>
      </c>
      <c r="AQ185" s="8" t="n">
        <f aca="false">+AA185-AA183</f>
        <v>2</v>
      </c>
      <c r="AR185" s="6" t="n">
        <f aca="false">+AQ185/AJ185</f>
        <v>0.0916030534354401</v>
      </c>
      <c r="AS185" s="6" t="n">
        <f aca="false">+AR185*24</f>
        <v>2.19847328245056</v>
      </c>
      <c r="AT185" s="8" t="n">
        <f aca="false">+AJ185/AQ185*60</f>
        <v>654.999999997672</v>
      </c>
      <c r="AU185" s="8" t="n">
        <f aca="false">+AK185/AQ185*60</f>
        <v>570</v>
      </c>
    </row>
    <row collapsed="false" customFormat="false" customHeight="false" hidden="false" ht="12.65" outlineLevel="0" r="186">
      <c r="A186" s="1" t="n">
        <v>40571.6770833333</v>
      </c>
      <c r="B186" s="2" t="n">
        <v>48542</v>
      </c>
      <c r="C186" s="0" t="n">
        <v>115333</v>
      </c>
      <c r="D186" s="3" t="n">
        <v>1.9</v>
      </c>
      <c r="E186" s="3" t="n">
        <v>-8.4</v>
      </c>
      <c r="F186" s="3" t="n">
        <v>-3.3</v>
      </c>
      <c r="G186" s="4" t="n">
        <v>-4</v>
      </c>
      <c r="H186" s="4" t="n">
        <v>21.2</v>
      </c>
      <c r="K186" s="4" t="n">
        <v>21.3</v>
      </c>
      <c r="P186" s="5" t="n">
        <v>8</v>
      </c>
      <c r="Q186" s="5" t="n">
        <v>1</v>
      </c>
      <c r="S186" s="5" t="s">
        <v>51</v>
      </c>
      <c r="T186" s="5" t="s">
        <v>48</v>
      </c>
      <c r="U186" s="5" t="n">
        <v>41</v>
      </c>
      <c r="V186" s="5" t="n">
        <v>43</v>
      </c>
      <c r="W186" s="5" t="n">
        <v>33</v>
      </c>
      <c r="X186" s="5" t="n">
        <v>1</v>
      </c>
      <c r="Y186" s="5" t="n">
        <v>-4</v>
      </c>
      <c r="Z186" s="5" t="n">
        <v>48</v>
      </c>
      <c r="AA186" s="5" t="n">
        <v>13662</v>
      </c>
      <c r="AB186" s="5" t="n">
        <v>9327</v>
      </c>
      <c r="AC186" s="5" t="n">
        <v>732</v>
      </c>
      <c r="AD186" s="6" t="n">
        <f aca="false">+(B186-B185)/(A186-A185)</f>
        <v>67.76470588208</v>
      </c>
      <c r="AE186" s="6" t="n">
        <f aca="false">+(C186-C185)/(A186-A185)</f>
        <v>45.8408304496423</v>
      </c>
      <c r="AF186" s="6" t="n">
        <f aca="false">+AD186-AE186</f>
        <v>21.9238754324376</v>
      </c>
      <c r="AG186" s="6" t="n">
        <f aca="false">AVERAGE(D186:E186)</f>
        <v>-3.25</v>
      </c>
      <c r="AH186" s="7" t="n">
        <f aca="false">(G186+G185)/2</f>
        <v>-5</v>
      </c>
      <c r="AI186" s="7" t="n">
        <f aca="false">+G186-F186</f>
        <v>-0.7</v>
      </c>
      <c r="AJ186" s="8" t="n">
        <f aca="false">(+A186-A185)*24</f>
        <v>24.0833333334303</v>
      </c>
      <c r="AK186" s="8" t="n">
        <f aca="false">+AB186-AB185</f>
        <v>22</v>
      </c>
      <c r="AL186" s="8" t="n">
        <f aca="false">+AK186/AJ186*100</f>
        <v>91.3494809684902</v>
      </c>
      <c r="AM186" s="9" t="n">
        <f aca="false">+(C186-C185)/AK186</f>
        <v>2.09090909090909</v>
      </c>
      <c r="AN186" s="8" t="n">
        <f aca="false">+AK186/AJ186*24</f>
        <v>21.9238754324376</v>
      </c>
      <c r="AO186" s="8" t="n">
        <f aca="false">+AC186-AC185</f>
        <v>0</v>
      </c>
      <c r="AP186" s="8" t="n">
        <f aca="false">+AO186/AJ186*24</f>
        <v>0</v>
      </c>
      <c r="AQ186" s="8" t="n">
        <f aca="false">+AA186-AA185</f>
        <v>6</v>
      </c>
      <c r="AR186" s="6" t="n">
        <f aca="false">+AQ186/AJ186</f>
        <v>0.249134948095882</v>
      </c>
      <c r="AS186" s="6" t="n">
        <f aca="false">+AR186*24</f>
        <v>5.97923875430117</v>
      </c>
      <c r="AT186" s="8" t="n">
        <f aca="false">+AJ186/AQ186*60</f>
        <v>240.833333334303</v>
      </c>
      <c r="AU186" s="8" t="n">
        <f aca="false">+AK186/AQ186*60</f>
        <v>220</v>
      </c>
      <c r="AV186" s="5" t="s">
        <v>136</v>
      </c>
    </row>
    <row collapsed="false" customFormat="false" customHeight="false" hidden="false" ht="12.65" outlineLevel="0" r="187">
      <c r="A187" s="1" t="n">
        <v>40572.6979166667</v>
      </c>
      <c r="B187" s="2" t="n">
        <v>48610</v>
      </c>
      <c r="C187" s="0" t="n">
        <v>115375</v>
      </c>
      <c r="D187" s="3" t="n">
        <v>4.4</v>
      </c>
      <c r="E187" s="3" t="n">
        <v>-4.4</v>
      </c>
      <c r="F187" s="3" t="n">
        <v>3.3</v>
      </c>
      <c r="G187" s="4" t="n">
        <v>2</v>
      </c>
      <c r="H187" s="4" t="n">
        <v>21.8</v>
      </c>
      <c r="K187" s="4" t="n">
        <v>22.3</v>
      </c>
      <c r="P187" s="5" t="n">
        <v>8</v>
      </c>
      <c r="Q187" s="5" t="n">
        <v>1</v>
      </c>
      <c r="S187" s="5" t="s">
        <v>51</v>
      </c>
      <c r="T187" s="5" t="s">
        <v>48</v>
      </c>
      <c r="U187" s="5" t="n">
        <v>44</v>
      </c>
      <c r="V187" s="5" t="n">
        <v>39</v>
      </c>
      <c r="W187" s="5" t="n">
        <v>37</v>
      </c>
      <c r="X187" s="5" t="n">
        <v>-1</v>
      </c>
      <c r="Y187" s="5" t="n">
        <v>-5</v>
      </c>
      <c r="Z187" s="5" t="n">
        <v>49</v>
      </c>
      <c r="AA187" s="5" t="n">
        <v>13675</v>
      </c>
      <c r="AB187" s="5" t="n">
        <v>9347</v>
      </c>
      <c r="AC187" s="5" t="n">
        <v>732</v>
      </c>
      <c r="AD187" s="6" t="n">
        <f aca="false">+(B187-B186)/(A187-A186)</f>
        <v>66.6122448982757</v>
      </c>
      <c r="AE187" s="6" t="n">
        <f aca="false">+(C187-C186)/(A187-A186)</f>
        <v>41.1428571430526</v>
      </c>
      <c r="AF187" s="6" t="n">
        <f aca="false">+AD187-AE187</f>
        <v>25.4693877552231</v>
      </c>
      <c r="AG187" s="6" t="n">
        <f aca="false">AVERAGE(D187:E187)</f>
        <v>0</v>
      </c>
      <c r="AH187" s="7" t="n">
        <f aca="false">(G187+G186)/2</f>
        <v>-1</v>
      </c>
      <c r="AI187" s="7" t="n">
        <f aca="false">+G187-F187</f>
        <v>-1.3</v>
      </c>
      <c r="AJ187" s="8" t="n">
        <f aca="false">(+A187-A186)*24</f>
        <v>24.4999999998836</v>
      </c>
      <c r="AK187" s="8" t="n">
        <f aca="false">+AB187-AB186</f>
        <v>20</v>
      </c>
      <c r="AL187" s="8" t="n">
        <f aca="false">+AK187/AJ187*100</f>
        <v>81.6326530616124</v>
      </c>
      <c r="AM187" s="9" t="n">
        <f aca="false">+(C187-C186)/AK187</f>
        <v>2.1</v>
      </c>
      <c r="AN187" s="8" t="n">
        <f aca="false">+AK187/AJ187*24</f>
        <v>19.591836734787</v>
      </c>
      <c r="AO187" s="8" t="n">
        <f aca="false">+AC187-AC186</f>
        <v>0</v>
      </c>
      <c r="AP187" s="8" t="n">
        <f aca="false">+AO187/AJ187*24</f>
        <v>0</v>
      </c>
      <c r="AQ187" s="8" t="n">
        <f aca="false">+AA187-AA186</f>
        <v>13</v>
      </c>
      <c r="AR187" s="6" t="n">
        <f aca="false">+AQ187/AJ187</f>
        <v>0.53061224490048</v>
      </c>
      <c r="AS187" s="6" t="n">
        <f aca="false">+AR187*24</f>
        <v>12.7346938776115</v>
      </c>
      <c r="AT187" s="8" t="n">
        <f aca="false">+AJ187/AQ187*60</f>
        <v>113.076923076386</v>
      </c>
      <c r="AU187" s="8" t="n">
        <f aca="false">+AK187/AQ187*60</f>
        <v>92.3076923076923</v>
      </c>
      <c r="AV187" s="5" t="s">
        <v>137</v>
      </c>
    </row>
    <row collapsed="false" customFormat="false" customHeight="false" hidden="false" ht="12.65" outlineLevel="0" r="188">
      <c r="A188" s="1" t="n">
        <v>40573.6875</v>
      </c>
      <c r="B188" s="2" t="n">
        <v>48666</v>
      </c>
      <c r="C188" s="0" t="n">
        <v>115413</v>
      </c>
      <c r="D188" s="3" t="n">
        <v>3.4</v>
      </c>
      <c r="E188" s="3" t="n">
        <v>-3.9</v>
      </c>
      <c r="F188" s="3" t="n">
        <v>-0.1</v>
      </c>
      <c r="G188" s="4" t="n">
        <v>-1</v>
      </c>
      <c r="H188" s="4" t="n">
        <v>22.7</v>
      </c>
      <c r="K188" s="4" t="n">
        <v>22.1</v>
      </c>
      <c r="P188" s="5" t="n">
        <v>8</v>
      </c>
      <c r="Q188" s="5" t="n">
        <v>1</v>
      </c>
      <c r="S188" s="5" t="s">
        <v>48</v>
      </c>
      <c r="T188" s="5" t="s">
        <v>48</v>
      </c>
      <c r="U188" s="5" t="n">
        <v>37</v>
      </c>
      <c r="V188" s="5" t="n">
        <v>41</v>
      </c>
      <c r="W188" s="5" t="n">
        <v>37</v>
      </c>
      <c r="X188" s="5" t="n">
        <v>0</v>
      </c>
      <c r="Y188" s="5" t="n">
        <v>1</v>
      </c>
      <c r="Z188" s="5" t="n">
        <v>47</v>
      </c>
      <c r="AA188" s="5" t="n">
        <v>13691</v>
      </c>
      <c r="AB188" s="5" t="n">
        <v>9366</v>
      </c>
      <c r="AC188" s="5" t="n">
        <v>732</v>
      </c>
      <c r="AD188" s="6" t="n">
        <f aca="false">+(B188-B187)/(A188-A187)</f>
        <v>56.5894736840718</v>
      </c>
      <c r="AE188" s="6" t="n">
        <f aca="false">+(C188-C187)/(A188-A187)</f>
        <v>38.3999999999059</v>
      </c>
      <c r="AF188" s="6" t="n">
        <f aca="false">+AD188-AE188</f>
        <v>18.1894736841659</v>
      </c>
      <c r="AG188" s="6" t="n">
        <f aca="false">AVERAGE(D188:E188)</f>
        <v>-0.25</v>
      </c>
      <c r="AH188" s="7" t="n">
        <f aca="false">(G188+G187)/2</f>
        <v>0.5</v>
      </c>
      <c r="AI188" s="7" t="n">
        <f aca="false">+G188-F188</f>
        <v>-0.9</v>
      </c>
      <c r="AJ188" s="8" t="n">
        <f aca="false">(+A188-A187)*24</f>
        <v>23.7500000000582</v>
      </c>
      <c r="AK188" s="8" t="n">
        <f aca="false">+AB188-AB187</f>
        <v>19</v>
      </c>
      <c r="AL188" s="8" t="n">
        <f aca="false">+AK188/AJ188*100</f>
        <v>79.9999999998039</v>
      </c>
      <c r="AM188" s="9" t="n">
        <f aca="false">+(C188-C187)/AK188</f>
        <v>2</v>
      </c>
      <c r="AN188" s="8" t="n">
        <f aca="false">+AK188/AJ188*24</f>
        <v>19.1999999999529</v>
      </c>
      <c r="AO188" s="8" t="n">
        <f aca="false">+AC188-AC187</f>
        <v>0</v>
      </c>
      <c r="AP188" s="8" t="n">
        <f aca="false">+AO188/AJ188*24</f>
        <v>0</v>
      </c>
      <c r="AQ188" s="8" t="n">
        <f aca="false">+AA188-AA187</f>
        <v>16</v>
      </c>
      <c r="AR188" s="6" t="n">
        <f aca="false">+AQ188/AJ188</f>
        <v>0.673684210524665</v>
      </c>
      <c r="AS188" s="6" t="n">
        <f aca="false">+AR188*24</f>
        <v>16.168421052592</v>
      </c>
      <c r="AT188" s="8" t="n">
        <f aca="false">+AJ188/AQ188*60</f>
        <v>89.0625000002183</v>
      </c>
      <c r="AU188" s="8" t="n">
        <f aca="false">+AK188/AQ188*60</f>
        <v>71.25</v>
      </c>
    </row>
    <row collapsed="false" customFormat="false" customHeight="false" hidden="false" ht="12.65" outlineLevel="0" r="189">
      <c r="A189" s="1" t="n">
        <v>40574.6770833333</v>
      </c>
      <c r="B189" s="2" t="n">
        <v>48724</v>
      </c>
      <c r="C189" s="0" t="n">
        <v>115450</v>
      </c>
      <c r="D189" s="3" t="n">
        <v>2.9</v>
      </c>
      <c r="E189" s="3" t="n">
        <v>-2.9</v>
      </c>
      <c r="F189" s="3" t="n">
        <v>2.9</v>
      </c>
      <c r="G189" s="4" t="n">
        <v>1</v>
      </c>
      <c r="H189" s="4" t="n">
        <v>21.9</v>
      </c>
      <c r="K189" s="4" t="n">
        <v>21.9</v>
      </c>
      <c r="P189" s="5" t="n">
        <v>8</v>
      </c>
      <c r="Q189" s="5" t="n">
        <v>1</v>
      </c>
      <c r="S189" s="5" t="s">
        <v>48</v>
      </c>
      <c r="T189" s="5" t="s">
        <v>48</v>
      </c>
      <c r="U189" s="5" t="n">
        <v>45</v>
      </c>
      <c r="V189" s="5" t="n">
        <v>40</v>
      </c>
      <c r="W189" s="5" t="n">
        <v>38</v>
      </c>
      <c r="X189" s="5" t="n">
        <v>-1</v>
      </c>
      <c r="Y189" s="5" t="n">
        <v>-4</v>
      </c>
      <c r="Z189" s="5" t="n">
        <v>45</v>
      </c>
      <c r="AA189" s="5" t="n">
        <v>13709</v>
      </c>
      <c r="AB189" s="5" t="n">
        <v>9384</v>
      </c>
      <c r="AC189" s="5" t="n">
        <v>732</v>
      </c>
      <c r="AD189" s="6" t="n">
        <f aca="false">+(B189-B188)/(A189-A188)</f>
        <v>58.6105263156458</v>
      </c>
      <c r="AE189" s="6" t="n">
        <f aca="false">+(C189-C188)/(A189-A188)</f>
        <v>37.3894736841189</v>
      </c>
      <c r="AF189" s="6" t="n">
        <f aca="false">+AD189-AE189</f>
        <v>21.2210526315269</v>
      </c>
      <c r="AG189" s="6" t="n">
        <f aca="false">AVERAGE(D189:E189)</f>
        <v>0</v>
      </c>
      <c r="AH189" s="7" t="n">
        <f aca="false">(G189+G188)/2</f>
        <v>0</v>
      </c>
      <c r="AI189" s="7" t="n">
        <f aca="false">+G189-F189</f>
        <v>-1.9</v>
      </c>
      <c r="AJ189" s="8" t="n">
        <f aca="false">(+A189-A188)*24</f>
        <v>23.7500000000582</v>
      </c>
      <c r="AK189" s="8" t="n">
        <f aca="false">+AB189-AB188</f>
        <v>18</v>
      </c>
      <c r="AL189" s="8" t="n">
        <f aca="false">+AK189/AJ189*100</f>
        <v>75.7894736840248</v>
      </c>
      <c r="AM189" s="9" t="n">
        <f aca="false">+(C189-C188)/AK189</f>
        <v>2.05555555555556</v>
      </c>
      <c r="AN189" s="8" t="n">
        <f aca="false">+AK189/AJ189*24</f>
        <v>18.1894736841659</v>
      </c>
      <c r="AO189" s="8" t="n">
        <f aca="false">+AC189-AC188</f>
        <v>0</v>
      </c>
      <c r="AP189" s="8" t="n">
        <f aca="false">+AO189/AJ189*24</f>
        <v>0</v>
      </c>
      <c r="AQ189" s="8" t="n">
        <f aca="false">+AA189-AA188</f>
        <v>18</v>
      </c>
      <c r="AR189" s="6" t="n">
        <f aca="false">+AQ189/AJ189</f>
        <v>0.757894736840248</v>
      </c>
      <c r="AS189" s="6" t="n">
        <f aca="false">+AR189*24</f>
        <v>18.1894736841659</v>
      </c>
      <c r="AT189" s="8" t="n">
        <f aca="false">+AJ189/AQ189*60</f>
        <v>79.1666666668607</v>
      </c>
      <c r="AU189" s="8" t="n">
        <f aca="false">+AK189/AQ189*60</f>
        <v>60</v>
      </c>
      <c r="AV189" s="5" t="s">
        <v>138</v>
      </c>
    </row>
    <row collapsed="false" customFormat="false" customHeight="false" hidden="false" ht="12.65" outlineLevel="0" r="190">
      <c r="A190" s="1" t="n">
        <v>40575</v>
      </c>
      <c r="B190" s="2" t="n">
        <v>48743</v>
      </c>
      <c r="AL190" s="8" t="e">
        <f aca="false">+AK190/AJ190*100</f>
        <v>#DIV/0!</v>
      </c>
      <c r="AO190" s="8" t="n">
        <f aca="false">SUM(AO161:AO189)</f>
        <v>7</v>
      </c>
    </row>
    <row collapsed="false" customFormat="false" customHeight="false" hidden="false" ht="12.65" outlineLevel="0" r="191">
      <c r="A191" s="1" t="n">
        <v>40575.7083333333</v>
      </c>
      <c r="B191" s="2" t="n">
        <v>48779</v>
      </c>
      <c r="C191" s="0" t="n">
        <v>115485</v>
      </c>
      <c r="D191" s="3" t="n">
        <v>3.9</v>
      </c>
      <c r="E191" s="3" t="n">
        <v>2</v>
      </c>
      <c r="F191" s="3" t="n">
        <v>2.8</v>
      </c>
      <c r="G191" s="4" t="n">
        <v>1</v>
      </c>
      <c r="H191" s="4" t="n">
        <v>22.3</v>
      </c>
      <c r="K191" s="4" t="n">
        <v>21.5</v>
      </c>
      <c r="P191" s="5" t="n">
        <v>8</v>
      </c>
      <c r="Q191" s="5" t="n">
        <v>1</v>
      </c>
      <c r="S191" s="5" t="s">
        <v>51</v>
      </c>
      <c r="T191" s="5" t="s">
        <v>48</v>
      </c>
      <c r="U191" s="5" t="n">
        <v>45</v>
      </c>
      <c r="V191" s="5" t="n">
        <v>40</v>
      </c>
      <c r="W191" s="5" t="n">
        <v>38</v>
      </c>
      <c r="X191" s="5" t="n">
        <v>-1</v>
      </c>
      <c r="Y191" s="5" t="n">
        <v>-5</v>
      </c>
      <c r="Z191" s="5" t="n">
        <v>48</v>
      </c>
      <c r="AA191" s="5" t="n">
        <v>13730</v>
      </c>
      <c r="AB191" s="5" t="n">
        <v>9402</v>
      </c>
      <c r="AC191" s="5" t="n">
        <v>732</v>
      </c>
      <c r="AD191" s="6" t="n">
        <f aca="false">+(B191-B189)/(A191-A189)</f>
        <v>53.3333333333333</v>
      </c>
      <c r="AE191" s="6" t="n">
        <f aca="false">+(C191-C189)/(A191-A189)</f>
        <v>33.9393939393939</v>
      </c>
      <c r="AF191" s="6" t="n">
        <f aca="false">+AD191-AE191</f>
        <v>19.3939393939394</v>
      </c>
      <c r="AG191" s="6" t="n">
        <f aca="false">AVERAGE(D191:E191)</f>
        <v>2.95</v>
      </c>
      <c r="AH191" s="7" t="n">
        <f aca="false">(G191+G189)/2</f>
        <v>1</v>
      </c>
      <c r="AI191" s="7" t="n">
        <f aca="false">+G191-F191</f>
        <v>-1.8</v>
      </c>
      <c r="AJ191" s="8" t="n">
        <f aca="false">(+A191-A189)*24</f>
        <v>24.75</v>
      </c>
      <c r="AK191" s="8" t="n">
        <f aca="false">+AB191-AB189</f>
        <v>18</v>
      </c>
      <c r="AL191" s="8" t="n">
        <f aca="false">+AK191/AJ191*100</f>
        <v>72.7272727272727</v>
      </c>
      <c r="AM191" s="9" t="n">
        <f aca="false">+(C191-C189)/AK191</f>
        <v>1.94444444444444</v>
      </c>
      <c r="AN191" s="8" t="n">
        <f aca="false">+AK191/AJ191*24</f>
        <v>17.4545454545455</v>
      </c>
      <c r="AO191" s="8" t="n">
        <f aca="false">+AC191-AC189</f>
        <v>0</v>
      </c>
      <c r="AP191" s="8" t="n">
        <f aca="false">+AO191/AJ191*24</f>
        <v>0</v>
      </c>
      <c r="AQ191" s="8" t="n">
        <f aca="false">+AA191-AA189</f>
        <v>21</v>
      </c>
      <c r="AR191" s="6" t="n">
        <f aca="false">+AQ191/AJ191</f>
        <v>0.848484848484848</v>
      </c>
      <c r="AS191" s="6" t="n">
        <f aca="false">+AR191*24</f>
        <v>20.3636363636364</v>
      </c>
      <c r="AT191" s="8" t="n">
        <f aca="false">+AJ191/AQ191*60</f>
        <v>70.7142857142857</v>
      </c>
      <c r="AU191" s="8" t="n">
        <f aca="false">+AK191/AQ191*60</f>
        <v>51.4285714285714</v>
      </c>
    </row>
    <row collapsed="false" customFormat="false" customHeight="false" hidden="false" ht="12.65" outlineLevel="0" r="192">
      <c r="A192" s="1" t="n">
        <v>40576.7361111111</v>
      </c>
      <c r="B192" s="2" t="n">
        <v>48829</v>
      </c>
      <c r="C192" s="0" t="n">
        <v>115517</v>
      </c>
      <c r="D192" s="3" t="n">
        <v>4.4</v>
      </c>
      <c r="E192" s="3" t="n">
        <v>2.5</v>
      </c>
      <c r="F192" s="3" t="n">
        <v>2.9</v>
      </c>
      <c r="G192" s="4" t="n">
        <v>2</v>
      </c>
      <c r="H192" s="4" t="n">
        <v>21.5</v>
      </c>
      <c r="K192" s="4" t="n">
        <v>22.4</v>
      </c>
      <c r="P192" s="5" t="n">
        <v>8</v>
      </c>
      <c r="Q192" s="5" t="n">
        <v>1</v>
      </c>
      <c r="S192" s="5" t="s">
        <v>48</v>
      </c>
      <c r="T192" s="5" t="s">
        <v>48</v>
      </c>
      <c r="U192" s="5" t="n">
        <v>33</v>
      </c>
      <c r="V192" s="5" t="n">
        <v>39</v>
      </c>
      <c r="W192" s="5" t="n">
        <v>32</v>
      </c>
      <c r="X192" s="5" t="n">
        <v>1</v>
      </c>
      <c r="Y192" s="5" t="n">
        <v>2</v>
      </c>
      <c r="Z192" s="5" t="n">
        <v>47</v>
      </c>
      <c r="AA192" s="5" t="n">
        <v>13751</v>
      </c>
      <c r="AB192" s="5" t="n">
        <v>9417</v>
      </c>
      <c r="AC192" s="5" t="n">
        <v>732</v>
      </c>
      <c r="AD192" s="6" t="n">
        <f aca="false">+(B192-B191)/(A192-A191)</f>
        <v>48.64864864884</v>
      </c>
      <c r="AE192" s="6" t="n">
        <f aca="false">+(C192-C191)/(A192-A191)</f>
        <v>31.1351351352576</v>
      </c>
      <c r="AF192" s="6" t="n">
        <f aca="false">+AD192-AE192</f>
        <v>17.5135135135824</v>
      </c>
      <c r="AG192" s="6" t="n">
        <f aca="false">AVERAGE(D192:E192)</f>
        <v>3.45</v>
      </c>
      <c r="AH192" s="7" t="n">
        <f aca="false">(G192+G191)/2</f>
        <v>1.5</v>
      </c>
      <c r="AI192" s="7" t="n">
        <f aca="false">+G192-F192</f>
        <v>-0.9</v>
      </c>
      <c r="AJ192" s="8" t="n">
        <f aca="false">(+A192-A191)*24</f>
        <v>24.6666666665697</v>
      </c>
      <c r="AK192" s="8" t="n">
        <f aca="false">+AB192-AB191</f>
        <v>15</v>
      </c>
      <c r="AL192" s="8" t="n">
        <f aca="false">+AK192/AJ192*100</f>
        <v>60.81081081105</v>
      </c>
      <c r="AM192" s="9" t="n">
        <f aca="false">+(C192-C191)/AK192</f>
        <v>2.13333333333333</v>
      </c>
      <c r="AN192" s="8" t="n">
        <f aca="false">+AK192/AJ192*24</f>
        <v>14.594594594652</v>
      </c>
      <c r="AO192" s="8" t="n">
        <f aca="false">+AC192-AC191</f>
        <v>0</v>
      </c>
      <c r="AP192" s="8" t="n">
        <f aca="false">+AO192/AJ192*24</f>
        <v>0</v>
      </c>
      <c r="AQ192" s="8" t="n">
        <f aca="false">+AA192-AA191</f>
        <v>21</v>
      </c>
      <c r="AR192" s="6" t="n">
        <f aca="false">+AQ192/AJ192</f>
        <v>0.8513513513547</v>
      </c>
      <c r="AS192" s="6" t="n">
        <f aca="false">+AR192*24</f>
        <v>20.4324324325128</v>
      </c>
      <c r="AT192" s="8" t="n">
        <f aca="false">+AJ192/AQ192*60</f>
        <v>70.4761904759133</v>
      </c>
      <c r="AU192" s="8" t="n">
        <f aca="false">+AK192/AQ192*60</f>
        <v>42.8571428571429</v>
      </c>
      <c r="AV192" s="5" t="s">
        <v>139</v>
      </c>
    </row>
    <row collapsed="false" customFormat="false" customHeight="false" hidden="false" ht="12.65" outlineLevel="0" r="193">
      <c r="A193" s="1" t="n">
        <v>40577.7048611111</v>
      </c>
      <c r="B193" s="2" t="n">
        <v>48876</v>
      </c>
      <c r="C193" s="0" t="n">
        <v>115546</v>
      </c>
      <c r="D193" s="3" t="n">
        <v>4.4</v>
      </c>
      <c r="E193" s="3" t="n">
        <v>2</v>
      </c>
      <c r="F193" s="3" t="n">
        <v>2.3</v>
      </c>
      <c r="G193" s="4" t="n">
        <v>2</v>
      </c>
      <c r="H193" s="4" t="n">
        <v>21.4</v>
      </c>
      <c r="K193" s="4" t="n">
        <v>22.4</v>
      </c>
      <c r="P193" s="5" t="n">
        <v>8</v>
      </c>
      <c r="Q193" s="5" t="n">
        <v>1</v>
      </c>
      <c r="S193" s="5" t="s">
        <v>51</v>
      </c>
      <c r="T193" s="5" t="s">
        <v>48</v>
      </c>
      <c r="U193" s="5" t="n">
        <v>40</v>
      </c>
      <c r="V193" s="5" t="n">
        <v>39</v>
      </c>
      <c r="W193" s="5" t="n">
        <v>32</v>
      </c>
      <c r="X193" s="5" t="n">
        <v>2</v>
      </c>
      <c r="Y193" s="5" t="n">
        <v>-3</v>
      </c>
      <c r="Z193" s="5" t="n">
        <v>47</v>
      </c>
      <c r="AA193" s="5" t="n">
        <v>13775</v>
      </c>
      <c r="AB193" s="5" t="n">
        <v>9431</v>
      </c>
      <c r="AC193" s="5" t="n">
        <v>732</v>
      </c>
      <c r="AD193" s="6" t="n">
        <f aca="false">+(B193-B192)/(A193-A192)</f>
        <v>48.5161290322581</v>
      </c>
      <c r="AE193" s="6" t="n">
        <f aca="false">+(C193-C192)/(A193-A192)</f>
        <v>29.9354838709677</v>
      </c>
      <c r="AF193" s="6" t="n">
        <f aca="false">+AD193-AE193</f>
        <v>18.5806451612903</v>
      </c>
      <c r="AG193" s="6" t="n">
        <f aca="false">AVERAGE(D193:E193)</f>
        <v>3.2</v>
      </c>
      <c r="AH193" s="7" t="n">
        <f aca="false">(G193+G192)/2</f>
        <v>2</v>
      </c>
      <c r="AI193" s="7" t="n">
        <f aca="false">+G193-F193</f>
        <v>-0.3</v>
      </c>
      <c r="AJ193" s="8" t="n">
        <f aca="false">(+A193-A192)*24</f>
        <v>23.25</v>
      </c>
      <c r="AK193" s="8" t="n">
        <f aca="false">+AB193-AB192</f>
        <v>14</v>
      </c>
      <c r="AL193" s="8" t="n">
        <f aca="false">+AK193/AJ193*100</f>
        <v>60.2150537634409</v>
      </c>
      <c r="AM193" s="9" t="n">
        <f aca="false">+(C193-C192)/AK193</f>
        <v>2.07142857142857</v>
      </c>
      <c r="AN193" s="8" t="n">
        <f aca="false">+AK193/AJ193*24</f>
        <v>14.4516129032258</v>
      </c>
      <c r="AO193" s="8" t="n">
        <f aca="false">+AC193-AC192</f>
        <v>0</v>
      </c>
      <c r="AP193" s="8" t="n">
        <f aca="false">+AO193/AJ193*24</f>
        <v>0</v>
      </c>
      <c r="AQ193" s="8" t="n">
        <f aca="false">+AA193-AA192</f>
        <v>24</v>
      </c>
      <c r="AR193" s="6" t="n">
        <f aca="false">+AQ193/AJ193</f>
        <v>1.03225806451613</v>
      </c>
      <c r="AS193" s="6" t="n">
        <f aca="false">+AR193*24</f>
        <v>24.7741935483871</v>
      </c>
      <c r="AT193" s="8" t="n">
        <f aca="false">+AJ193/AQ193*60</f>
        <v>58.125</v>
      </c>
      <c r="AU193" s="8" t="n">
        <f aca="false">+AK193/AQ193*60</f>
        <v>35</v>
      </c>
      <c r="AV193" s="5" t="s">
        <v>140</v>
      </c>
    </row>
    <row collapsed="false" customFormat="false" customHeight="false" hidden="false" ht="12.65" outlineLevel="0" r="194">
      <c r="A194" s="1" t="n">
        <v>40578.7291666667</v>
      </c>
      <c r="B194" s="2" t="n">
        <v>48925</v>
      </c>
      <c r="C194" s="0" t="n">
        <v>115578</v>
      </c>
      <c r="D194" s="3" t="n">
        <v>4.4</v>
      </c>
      <c r="E194" s="3" t="n">
        <v>-0.2</v>
      </c>
      <c r="F194" s="3" t="n">
        <v>2.1</v>
      </c>
      <c r="G194" s="4" t="n">
        <v>2</v>
      </c>
      <c r="H194" s="4" t="n">
        <v>21.4</v>
      </c>
      <c r="K194" s="4" t="n">
        <v>21.3</v>
      </c>
      <c r="P194" s="5" t="n">
        <v>8</v>
      </c>
      <c r="Q194" s="5" t="n">
        <v>0</v>
      </c>
      <c r="S194" s="5" t="s">
        <v>51</v>
      </c>
      <c r="T194" s="5" t="s">
        <v>48</v>
      </c>
      <c r="U194" s="5" t="n">
        <v>40</v>
      </c>
      <c r="V194" s="5" t="n">
        <v>38</v>
      </c>
      <c r="W194" s="5" t="n">
        <v>32</v>
      </c>
      <c r="X194" s="5" t="n">
        <v>0</v>
      </c>
      <c r="Y194" s="5" t="n">
        <v>-5</v>
      </c>
      <c r="Z194" s="5" t="n">
        <v>54</v>
      </c>
      <c r="AA194" s="5" t="n">
        <v>13797</v>
      </c>
      <c r="AB194" s="5" t="n">
        <v>9447</v>
      </c>
      <c r="AC194" s="5" t="n">
        <v>732</v>
      </c>
      <c r="AD194" s="6" t="n">
        <f aca="false">+(B194-B193)/(A194-A193)</f>
        <v>47.837288135631</v>
      </c>
      <c r="AE194" s="6" t="n">
        <f aca="false">+(C194-C193)/(A194-A193)</f>
        <v>31.2406779661264</v>
      </c>
      <c r="AF194" s="6" t="n">
        <f aca="false">+AD194-AE194</f>
        <v>16.5966101695046</v>
      </c>
      <c r="AG194" s="6" t="n">
        <f aca="false">AVERAGE(D194:E194)</f>
        <v>2.1</v>
      </c>
      <c r="AH194" s="7" t="n">
        <f aca="false">(G194+G193)/2</f>
        <v>2</v>
      </c>
      <c r="AI194" s="7" t="n">
        <f aca="false">+G194-F194</f>
        <v>-0.1</v>
      </c>
      <c r="AJ194" s="8" t="n">
        <f aca="false">(+A194-A193)*24</f>
        <v>24.5833333333139</v>
      </c>
      <c r="AK194" s="8" t="n">
        <f aca="false">+AB194-AB193</f>
        <v>16</v>
      </c>
      <c r="AL194" s="8" t="n">
        <f aca="false">+AK194/AJ194*100</f>
        <v>65.0847457627632</v>
      </c>
      <c r="AM194" s="9" t="n">
        <f aca="false">+(C194-C193)/AK194</f>
        <v>2</v>
      </c>
      <c r="AN194" s="8" t="n">
        <f aca="false">+AK194/AJ194*24</f>
        <v>15.6203389830632</v>
      </c>
      <c r="AO194" s="8" t="n">
        <f aca="false">+AC194-AC193</f>
        <v>0</v>
      </c>
      <c r="AP194" s="8" t="n">
        <f aca="false">+AO194/AJ194*24</f>
        <v>0</v>
      </c>
      <c r="AQ194" s="8" t="n">
        <f aca="false">+AA194-AA193</f>
        <v>22</v>
      </c>
      <c r="AR194" s="6" t="n">
        <f aca="false">+AQ194/AJ194</f>
        <v>0.894915254237994</v>
      </c>
      <c r="AS194" s="6" t="n">
        <f aca="false">+AR194*24</f>
        <v>21.4779661017119</v>
      </c>
      <c r="AT194" s="8" t="n">
        <f aca="false">+AJ194/AQ194*60</f>
        <v>67.0454545454016</v>
      </c>
      <c r="AU194" s="8" t="n">
        <f aca="false">+AK194/AQ194*60</f>
        <v>43.6363636363636</v>
      </c>
    </row>
    <row collapsed="false" customFormat="false" customHeight="false" hidden="false" ht="12.65" outlineLevel="0" r="195">
      <c r="A195" s="1" t="n">
        <v>40579.7013888889</v>
      </c>
      <c r="B195" s="2" t="n">
        <v>48981</v>
      </c>
      <c r="C195" s="0" t="n">
        <v>115607</v>
      </c>
      <c r="D195" s="3" t="n">
        <v>4.7</v>
      </c>
      <c r="E195" s="3" t="n">
        <v>1.3</v>
      </c>
      <c r="F195" s="3" t="n">
        <v>2.9</v>
      </c>
      <c r="G195" s="4" t="n">
        <v>3</v>
      </c>
      <c r="H195" s="4" t="n">
        <v>21.7</v>
      </c>
      <c r="K195" s="4" t="n">
        <v>22.3</v>
      </c>
      <c r="P195" s="5" t="n">
        <v>8</v>
      </c>
      <c r="Q195" s="5" t="n">
        <v>0</v>
      </c>
      <c r="S195" s="5" t="s">
        <v>51</v>
      </c>
      <c r="T195" s="5" t="s">
        <v>48</v>
      </c>
      <c r="U195" s="5" t="n">
        <v>40</v>
      </c>
      <c r="V195" s="5" t="n">
        <v>38</v>
      </c>
      <c r="W195" s="5" t="n">
        <v>33</v>
      </c>
      <c r="X195" s="5" t="n">
        <v>1</v>
      </c>
      <c r="Y195" s="5" t="n">
        <v>-4</v>
      </c>
      <c r="Z195" s="5" t="n">
        <v>47</v>
      </c>
      <c r="AA195" s="5" t="n">
        <v>13819</v>
      </c>
      <c r="AB195" s="5" t="n">
        <v>9461</v>
      </c>
      <c r="AC195" s="5" t="n">
        <v>732</v>
      </c>
      <c r="AD195" s="6" t="n">
        <f aca="false">+(B195-B194)/(A195-A194)</f>
        <v>57.5999999997605</v>
      </c>
      <c r="AE195" s="6" t="n">
        <f aca="false">+(C195-C194)/(A195-A194)</f>
        <v>29.8285714284474</v>
      </c>
      <c r="AF195" s="6" t="n">
        <f aca="false">+AD195-AE195</f>
        <v>27.7714285713131</v>
      </c>
      <c r="AG195" s="6" t="n">
        <f aca="false">AVERAGE(D195:E195)</f>
        <v>3</v>
      </c>
      <c r="AH195" s="7" t="n">
        <f aca="false">(G195+G194)/2</f>
        <v>2.5</v>
      </c>
      <c r="AI195" s="7" t="n">
        <f aca="false">+G195-F195</f>
        <v>0.1</v>
      </c>
      <c r="AJ195" s="8" t="n">
        <f aca="false">(+A195-A194)*24</f>
        <v>23.3333333334303</v>
      </c>
      <c r="AK195" s="8" t="n">
        <f aca="false">+AB195-AB194</f>
        <v>14</v>
      </c>
      <c r="AL195" s="8" t="n">
        <f aca="false">+AK195/AJ195*100</f>
        <v>59.9999999997505</v>
      </c>
      <c r="AM195" s="9" t="n">
        <f aca="false">+(C195-C194)/AK195</f>
        <v>2.07142857142857</v>
      </c>
      <c r="AN195" s="8" t="n">
        <f aca="false">+AK195/AJ195*24</f>
        <v>14.3999999999401</v>
      </c>
      <c r="AO195" s="8" t="n">
        <f aca="false">+AC195-AC194</f>
        <v>0</v>
      </c>
      <c r="AP195" s="8" t="n">
        <f aca="false">+AO195/AJ195*24</f>
        <v>0</v>
      </c>
      <c r="AQ195" s="8" t="n">
        <f aca="false">+AA195-AA194</f>
        <v>22</v>
      </c>
      <c r="AR195" s="6" t="n">
        <f aca="false">+AQ195/AJ195</f>
        <v>0.942857142853223</v>
      </c>
      <c r="AS195" s="6" t="n">
        <f aca="false">+AR195*24</f>
        <v>22.6285714284773</v>
      </c>
      <c r="AT195" s="8" t="n">
        <f aca="false">+AJ195/AQ195*60</f>
        <v>63.6363636366282</v>
      </c>
      <c r="AU195" s="8" t="n">
        <f aca="false">+AK195/AQ195*60</f>
        <v>38.1818181818182</v>
      </c>
      <c r="AV195" s="5" t="s">
        <v>141</v>
      </c>
    </row>
    <row collapsed="false" customFormat="false" customHeight="false" hidden="false" ht="12.65" outlineLevel="0" r="196">
      <c r="A196" s="1" t="n">
        <v>40580.7361111111</v>
      </c>
      <c r="B196" s="2" t="n">
        <v>49035</v>
      </c>
      <c r="C196" s="0" t="n">
        <v>115638</v>
      </c>
      <c r="D196" s="3" t="n">
        <v>4.4</v>
      </c>
      <c r="E196" s="3" t="n">
        <v>-2.4</v>
      </c>
      <c r="F196" s="3" t="n">
        <v>3.3</v>
      </c>
      <c r="G196" s="4" t="n">
        <v>3</v>
      </c>
      <c r="H196" s="4" t="n">
        <v>22.4</v>
      </c>
      <c r="K196" s="4" t="n">
        <v>22.1</v>
      </c>
      <c r="P196" s="5" t="n">
        <v>8</v>
      </c>
      <c r="Q196" s="5" t="n">
        <v>0</v>
      </c>
      <c r="S196" s="5" t="s">
        <v>51</v>
      </c>
      <c r="T196" s="5" t="s">
        <v>48</v>
      </c>
      <c r="U196" s="5" t="n">
        <v>38</v>
      </c>
      <c r="V196" s="5" t="n">
        <v>38</v>
      </c>
      <c r="W196" s="5" t="n">
        <v>31</v>
      </c>
      <c r="X196" s="5" t="n">
        <v>2</v>
      </c>
      <c r="Y196" s="5" t="n">
        <v>-3</v>
      </c>
      <c r="Z196" s="5" t="n">
        <v>48</v>
      </c>
      <c r="AA196" s="5" t="n">
        <v>13843</v>
      </c>
      <c r="AB196" s="5" t="n">
        <v>9476</v>
      </c>
      <c r="AC196" s="5" t="n">
        <v>732</v>
      </c>
      <c r="AD196" s="6" t="n">
        <f aca="false">+(B196-B195)/(A196-A195)</f>
        <v>52.1879194632504</v>
      </c>
      <c r="AE196" s="6" t="n">
        <f aca="false">+(C196-C195)/(A196-A195)</f>
        <v>29.9597315437178</v>
      </c>
      <c r="AF196" s="6" t="n">
        <f aca="false">+AD196-AE196</f>
        <v>22.2281879195326</v>
      </c>
      <c r="AG196" s="6" t="n">
        <f aca="false">AVERAGE(D196:E196)</f>
        <v>1</v>
      </c>
      <c r="AH196" s="7" t="n">
        <f aca="false">(G196+G195)/2</f>
        <v>3</v>
      </c>
      <c r="AI196" s="7" t="n">
        <f aca="false">+G196-F196</f>
        <v>-0.3</v>
      </c>
      <c r="AJ196" s="8" t="n">
        <f aca="false">(+A196-A195)*24</f>
        <v>24.8333333332557</v>
      </c>
      <c r="AK196" s="8" t="n">
        <f aca="false">+AB196-AB195</f>
        <v>15</v>
      </c>
      <c r="AL196" s="8" t="n">
        <f aca="false">+AK196/AJ196*100</f>
        <v>60.4026845639472</v>
      </c>
      <c r="AM196" s="9" t="n">
        <f aca="false">+(C196-C195)/AK196</f>
        <v>2.06666666666667</v>
      </c>
      <c r="AN196" s="8" t="n">
        <f aca="false">+AK196/AJ196*24</f>
        <v>14.4966442953473</v>
      </c>
      <c r="AO196" s="8" t="n">
        <f aca="false">+AC196-AC195</f>
        <v>0</v>
      </c>
      <c r="AP196" s="8" t="n">
        <f aca="false">+AO196/AJ196*24</f>
        <v>0</v>
      </c>
      <c r="AQ196" s="8" t="n">
        <f aca="false">+AA196-AA195</f>
        <v>24</v>
      </c>
      <c r="AR196" s="6" t="n">
        <f aca="false">+AQ196/AJ196</f>
        <v>0.966442953023155</v>
      </c>
      <c r="AS196" s="6" t="n">
        <f aca="false">+AR196*24</f>
        <v>23.1946308725557</v>
      </c>
      <c r="AT196" s="8" t="n">
        <f aca="false">+AJ196/AQ196*60</f>
        <v>62.0833333331393</v>
      </c>
      <c r="AU196" s="8" t="n">
        <f aca="false">+AK196/AQ196*60</f>
        <v>37.5</v>
      </c>
      <c r="AV196" s="5" t="s">
        <v>142</v>
      </c>
    </row>
    <row collapsed="false" customFormat="false" customHeight="false" hidden="false" ht="12.65" outlineLevel="0" r="197">
      <c r="A197" s="1" t="n">
        <v>40581.7708333333</v>
      </c>
      <c r="B197" s="2" t="n">
        <v>49088</v>
      </c>
      <c r="C197" s="0" t="n">
        <v>115672</v>
      </c>
      <c r="D197" s="3" t="n">
        <v>3.9</v>
      </c>
      <c r="E197" s="3" t="n">
        <v>-3.4</v>
      </c>
      <c r="F197" s="3" t="n">
        <v>2.8</v>
      </c>
      <c r="G197" s="4" t="n">
        <v>2</v>
      </c>
      <c r="H197" s="4" t="n">
        <v>21.4</v>
      </c>
      <c r="K197" s="4" t="n">
        <v>20.6</v>
      </c>
      <c r="P197" s="5" t="n">
        <v>8</v>
      </c>
      <c r="Q197" s="5" t="n">
        <v>0</v>
      </c>
      <c r="S197" s="5" t="s">
        <v>51</v>
      </c>
      <c r="T197" s="5" t="s">
        <v>48</v>
      </c>
      <c r="U197" s="5" t="n">
        <v>41</v>
      </c>
      <c r="V197" s="5" t="n">
        <v>38</v>
      </c>
      <c r="W197" s="5" t="n">
        <v>33</v>
      </c>
      <c r="X197" s="5" t="n">
        <v>1</v>
      </c>
      <c r="Y197" s="5" t="n">
        <v>-4</v>
      </c>
      <c r="Z197" s="5" t="n">
        <v>45</v>
      </c>
      <c r="AA197" s="5" t="n">
        <v>13864</v>
      </c>
      <c r="AB197" s="5" t="n">
        <v>9493</v>
      </c>
      <c r="AC197" s="5" t="n">
        <v>732</v>
      </c>
      <c r="AD197" s="6" t="n">
        <f aca="false">+(B197-B196)/(A197-A196)</f>
        <v>51.221476509867</v>
      </c>
      <c r="AE197" s="6" t="n">
        <f aca="false">+(C197-C196)/(A197-A196)</f>
        <v>32.8590604025562</v>
      </c>
      <c r="AF197" s="6" t="n">
        <f aca="false">+AD197-AE197</f>
        <v>18.3624161073108</v>
      </c>
      <c r="AG197" s="6" t="n">
        <f aca="false">AVERAGE(D197:E197)</f>
        <v>0.25</v>
      </c>
      <c r="AH197" s="7" t="n">
        <f aca="false">(G197+G196)/2</f>
        <v>2.5</v>
      </c>
      <c r="AI197" s="7" t="n">
        <f aca="false">+G197-F197</f>
        <v>-0.8</v>
      </c>
      <c r="AJ197" s="8" t="n">
        <f aca="false">(+A197-A196)*24</f>
        <v>24.8333333334303</v>
      </c>
      <c r="AK197" s="8" t="n">
        <f aca="false">+AB197-AB196</f>
        <v>17</v>
      </c>
      <c r="AL197" s="8" t="n">
        <f aca="false">+AK197/AJ197*100</f>
        <v>68.4563758386588</v>
      </c>
      <c r="AM197" s="9" t="n">
        <f aca="false">+(C197-C196)/AK197</f>
        <v>2</v>
      </c>
      <c r="AN197" s="8" t="n">
        <f aca="false">+AK197/AJ197*24</f>
        <v>16.4295302012781</v>
      </c>
      <c r="AO197" s="8" t="n">
        <f aca="false">+AC197-AC196</f>
        <v>0</v>
      </c>
      <c r="AP197" s="8" t="n">
        <f aca="false">+AO197/AJ197*24</f>
        <v>0</v>
      </c>
      <c r="AQ197" s="8" t="n">
        <f aca="false">+AA197-AA196</f>
        <v>21</v>
      </c>
      <c r="AR197" s="6" t="n">
        <f aca="false">+AQ197/AJ197</f>
        <v>0.845637583889314</v>
      </c>
      <c r="AS197" s="6" t="n">
        <f aca="false">+AR197*24</f>
        <v>20.2953020133435</v>
      </c>
      <c r="AT197" s="8" t="n">
        <f aca="false">+AJ197/AQ197*60</f>
        <v>70.9523809526581</v>
      </c>
      <c r="AU197" s="8" t="n">
        <f aca="false">+AK197/AQ197*60</f>
        <v>48.5714285714286</v>
      </c>
    </row>
    <row collapsed="false" customFormat="false" customHeight="false" hidden="false" ht="12.65" outlineLevel="0" r="198">
      <c r="A198" s="1" t="n">
        <v>40582.7361111111</v>
      </c>
      <c r="B198" s="2" t="n">
        <v>49130</v>
      </c>
      <c r="C198" s="0" t="n">
        <v>115701</v>
      </c>
      <c r="D198" s="3" t="n">
        <v>4.4</v>
      </c>
      <c r="E198" s="3" t="n">
        <v>0</v>
      </c>
      <c r="F198" s="3" t="n">
        <v>2.5</v>
      </c>
      <c r="G198" s="4" t="n">
        <v>2</v>
      </c>
      <c r="H198" s="4" t="n">
        <v>21.5</v>
      </c>
      <c r="K198" s="4" t="n">
        <v>20.9</v>
      </c>
      <c r="N198" s="4" t="n">
        <v>20.5</v>
      </c>
      <c r="O198" s="2" t="n">
        <v>17.8</v>
      </c>
      <c r="P198" s="5" t="n">
        <v>8</v>
      </c>
      <c r="Q198" s="5" t="n">
        <v>0</v>
      </c>
      <c r="R198" s="5" t="n">
        <v>4</v>
      </c>
      <c r="S198" s="5" t="s">
        <v>48</v>
      </c>
      <c r="T198" s="5" t="s">
        <v>48</v>
      </c>
      <c r="U198" s="5" t="n">
        <v>30</v>
      </c>
      <c r="V198" s="5" t="n">
        <v>37</v>
      </c>
      <c r="W198" s="5" t="n">
        <v>30</v>
      </c>
      <c r="X198" s="5" t="n">
        <v>2</v>
      </c>
      <c r="Y198" s="5" t="n">
        <v>2</v>
      </c>
      <c r="Z198" s="5" t="n">
        <v>47</v>
      </c>
      <c r="AA198" s="5" t="n">
        <v>13884</v>
      </c>
      <c r="AB198" s="5" t="n">
        <v>9507</v>
      </c>
      <c r="AC198" s="5" t="n">
        <v>732</v>
      </c>
      <c r="AD198" s="6" t="n">
        <f aca="false">+(B198-B197)/(A198-A197)</f>
        <v>43.5107913670887</v>
      </c>
      <c r="AE198" s="6" t="n">
        <f aca="false">+(C198-C197)/(A198-A197)</f>
        <v>30.0431654677517</v>
      </c>
      <c r="AF198" s="6" t="n">
        <f aca="false">+AD198-AE198</f>
        <v>13.467625899337</v>
      </c>
      <c r="AG198" s="6" t="n">
        <f aca="false">AVERAGE(D198:E198)</f>
        <v>2.2</v>
      </c>
      <c r="AH198" s="7" t="n">
        <f aca="false">(G198+G197)/2</f>
        <v>2</v>
      </c>
      <c r="AI198" s="7" t="n">
        <f aca="false">+G198-F198</f>
        <v>-0.5</v>
      </c>
      <c r="AJ198" s="8" t="n">
        <f aca="false">(+A198-A197)*24</f>
        <v>23.1666666665697</v>
      </c>
      <c r="AK198" s="8" t="n">
        <f aca="false">+AB198-AB197</f>
        <v>14</v>
      </c>
      <c r="AL198" s="8" t="n">
        <f aca="false">+AK198/AJ198*100</f>
        <v>60.4316546765121</v>
      </c>
      <c r="AM198" s="9" t="n">
        <f aca="false">+(C198-C197)/AK198</f>
        <v>2.07142857142857</v>
      </c>
      <c r="AN198" s="8" t="n">
        <f aca="false">+AK198/AJ198*24</f>
        <v>14.5035971223629</v>
      </c>
      <c r="AO198" s="8" t="n">
        <f aca="false">+AC198-AC197</f>
        <v>0</v>
      </c>
      <c r="AP198" s="8" t="n">
        <f aca="false">+AO198/AJ198*24</f>
        <v>0</v>
      </c>
      <c r="AQ198" s="8" t="n">
        <f aca="false">+AA198-AA197</f>
        <v>20</v>
      </c>
      <c r="AR198" s="6" t="n">
        <f aca="false">+AQ198/AJ198</f>
        <v>0.863309352521601</v>
      </c>
      <c r="AS198" s="6" t="n">
        <f aca="false">+AR198*24</f>
        <v>20.7194244605184</v>
      </c>
      <c r="AT198" s="8" t="n">
        <f aca="false">+AJ198/AQ198*60</f>
        <v>69.499999999709</v>
      </c>
      <c r="AU198" s="8" t="n">
        <f aca="false">+AK198/AQ198*60</f>
        <v>42</v>
      </c>
      <c r="AV198" s="5" t="s">
        <v>143</v>
      </c>
    </row>
    <row collapsed="false" customFormat="false" customHeight="false" hidden="false" ht="12.65" outlineLevel="0" r="199">
      <c r="A199" s="1" t="n">
        <v>40583.78125</v>
      </c>
      <c r="B199" s="2" t="n">
        <v>49182</v>
      </c>
      <c r="C199" s="0" t="n">
        <v>115735</v>
      </c>
      <c r="D199" s="3" t="n">
        <v>3.4</v>
      </c>
      <c r="E199" s="3" t="n">
        <v>-3.4</v>
      </c>
      <c r="F199" s="3" t="n">
        <v>-0.6</v>
      </c>
      <c r="G199" s="4" t="n">
        <v>0</v>
      </c>
      <c r="H199" s="4" t="n">
        <v>21.8</v>
      </c>
      <c r="K199" s="4" t="n">
        <v>20.7</v>
      </c>
      <c r="N199" s="4" t="n">
        <v>20.5</v>
      </c>
      <c r="O199" s="2" t="n">
        <v>17.8</v>
      </c>
      <c r="P199" s="5" t="n">
        <v>8</v>
      </c>
      <c r="Q199" s="5" t="n">
        <v>0</v>
      </c>
      <c r="R199" s="5" t="n">
        <v>4</v>
      </c>
      <c r="S199" s="5" t="s">
        <v>48</v>
      </c>
      <c r="T199" s="5" t="s">
        <v>48</v>
      </c>
      <c r="U199" s="5" t="n">
        <v>33</v>
      </c>
      <c r="V199" s="5" t="n">
        <v>39</v>
      </c>
      <c r="W199" s="5" t="n">
        <v>33</v>
      </c>
      <c r="X199" s="5" t="n">
        <v>1</v>
      </c>
      <c r="Y199" s="5" t="n">
        <v>2</v>
      </c>
      <c r="Z199" s="5" t="n">
        <v>51</v>
      </c>
      <c r="AA199" s="5" t="n">
        <v>13908</v>
      </c>
      <c r="AB199" s="5" t="n">
        <v>9523</v>
      </c>
      <c r="AC199" s="5" t="n">
        <v>732</v>
      </c>
      <c r="AD199" s="6" t="n">
        <f aca="false">+(B199-B198)/(A199-A198)</f>
        <v>49.7541528238433</v>
      </c>
      <c r="AE199" s="6" t="n">
        <f aca="false">+(C199-C198)/(A199-A198)</f>
        <v>32.5315614617437</v>
      </c>
      <c r="AF199" s="6" t="n">
        <f aca="false">+AD199-AE199</f>
        <v>17.2225913620996</v>
      </c>
      <c r="AG199" s="6" t="n">
        <f aca="false">AVERAGE(D199:E199)</f>
        <v>0</v>
      </c>
      <c r="AH199" s="7" t="n">
        <f aca="false">(G199+G198)/2</f>
        <v>1</v>
      </c>
      <c r="AI199" s="7" t="n">
        <f aca="false">+G199-F199</f>
        <v>0.6</v>
      </c>
      <c r="AJ199" s="8" t="n">
        <f aca="false">(+A199-A198)*24</f>
        <v>25.0833333333721</v>
      </c>
      <c r="AK199" s="8" t="n">
        <f aca="false">+AB199-AB198</f>
        <v>16</v>
      </c>
      <c r="AL199" s="8" t="n">
        <f aca="false">+AK199/AJ199*100</f>
        <v>63.7873754151837</v>
      </c>
      <c r="AM199" s="9" t="n">
        <f aca="false">+(C199-C198)/AK199</f>
        <v>2.125</v>
      </c>
      <c r="AN199" s="8" t="n">
        <f aca="false">+AK199/AJ199*24</f>
        <v>15.3089700996441</v>
      </c>
      <c r="AO199" s="8" t="n">
        <f aca="false">+AC199-AC198</f>
        <v>0</v>
      </c>
      <c r="AP199" s="8" t="n">
        <f aca="false">+AO199/AJ199*24</f>
        <v>0</v>
      </c>
      <c r="AQ199" s="8" t="n">
        <f aca="false">+AA199-AA198</f>
        <v>24</v>
      </c>
      <c r="AR199" s="6" t="n">
        <f aca="false">+AQ199/AJ199</f>
        <v>0.956810631227756</v>
      </c>
      <c r="AS199" s="6" t="n">
        <f aca="false">+AR199*24</f>
        <v>22.9634551494661</v>
      </c>
      <c r="AT199" s="8" t="n">
        <f aca="false">+AJ199/AQ199*60</f>
        <v>62.7083333334303</v>
      </c>
      <c r="AU199" s="8" t="n">
        <f aca="false">+AK199/AQ199*60</f>
        <v>40</v>
      </c>
    </row>
    <row collapsed="false" customFormat="false" customHeight="false" hidden="false" ht="12.65" outlineLevel="0" r="200">
      <c r="A200" s="1" t="n">
        <v>40584.6979166667</v>
      </c>
      <c r="B200" s="2" t="n">
        <v>49230</v>
      </c>
      <c r="C200" s="0" t="n">
        <v>115766</v>
      </c>
      <c r="D200" s="3" t="n">
        <v>2.4</v>
      </c>
      <c r="E200" s="3" t="n">
        <v>-0.9</v>
      </c>
      <c r="F200" s="3" t="n">
        <v>2.4</v>
      </c>
      <c r="G200" s="4" t="n">
        <v>2</v>
      </c>
      <c r="H200" s="4" t="n">
        <v>20.1</v>
      </c>
      <c r="K200" s="4" t="n">
        <v>20.6</v>
      </c>
      <c r="N200" s="4" t="n">
        <v>17.8</v>
      </c>
      <c r="O200" s="2" t="n">
        <v>21</v>
      </c>
      <c r="P200" s="5" t="n">
        <v>8</v>
      </c>
      <c r="Q200" s="5" t="n">
        <v>0</v>
      </c>
      <c r="R200" s="5" t="n">
        <v>4</v>
      </c>
      <c r="S200" s="5" t="s">
        <v>51</v>
      </c>
      <c r="T200" s="5" t="s">
        <v>48</v>
      </c>
      <c r="U200" s="5" t="n">
        <v>44</v>
      </c>
      <c r="V200" s="5" t="n">
        <v>42</v>
      </c>
      <c r="W200" s="5" t="n">
        <v>37</v>
      </c>
      <c r="X200" s="5" t="n">
        <v>-1</v>
      </c>
      <c r="Y200" s="5" t="n">
        <v>-5</v>
      </c>
      <c r="Z200" s="5" t="n">
        <v>48</v>
      </c>
      <c r="AA200" s="5" t="n">
        <v>13925</v>
      </c>
      <c r="AB200" s="5" t="n">
        <v>9538</v>
      </c>
      <c r="AC200" s="5" t="n">
        <v>732</v>
      </c>
      <c r="AD200" s="6" t="n">
        <f aca="false">+(B200-B199)/(A200-A199)</f>
        <v>52.3636363637749</v>
      </c>
      <c r="AE200" s="6" t="n">
        <f aca="false">+(C200-C199)/(A200-A199)</f>
        <v>33.8181818182713</v>
      </c>
      <c r="AF200" s="6" t="n">
        <f aca="false">+AD200-AE200</f>
        <v>18.5454545455036</v>
      </c>
      <c r="AG200" s="6" t="n">
        <f aca="false">AVERAGE(D200:E200)</f>
        <v>0.75</v>
      </c>
      <c r="AH200" s="7" t="n">
        <f aca="false">(G200+G199)/2</f>
        <v>1</v>
      </c>
      <c r="AI200" s="7" t="n">
        <f aca="false">+G200-F200</f>
        <v>-0.4</v>
      </c>
      <c r="AJ200" s="8" t="n">
        <f aca="false">(+A200-A199)*24</f>
        <v>21.9999999999418</v>
      </c>
      <c r="AK200" s="8" t="n">
        <f aca="false">+AB200-AB199</f>
        <v>15</v>
      </c>
      <c r="AL200" s="8" t="n">
        <f aca="false">+AK200/AJ200*100</f>
        <v>68.1818181819986</v>
      </c>
      <c r="AM200" s="9" t="n">
        <f aca="false">+(C200-C199)/AK200</f>
        <v>2.06666666666667</v>
      </c>
      <c r="AN200" s="8" t="n">
        <f aca="false">+AK200/AJ200*24</f>
        <v>16.3636363636797</v>
      </c>
      <c r="AO200" s="8" t="n">
        <f aca="false">+AC200-AC199</f>
        <v>0</v>
      </c>
      <c r="AP200" s="8" t="n">
        <f aca="false">+AO200/AJ200*24</f>
        <v>0</v>
      </c>
      <c r="AQ200" s="8" t="n">
        <f aca="false">+AA200-AA199</f>
        <v>17</v>
      </c>
      <c r="AR200" s="6" t="n">
        <f aca="false">+AQ200/AJ200</f>
        <v>0.772727272729317</v>
      </c>
      <c r="AS200" s="6" t="n">
        <f aca="false">+AR200*24</f>
        <v>18.5454545455036</v>
      </c>
      <c r="AT200" s="8" t="n">
        <f aca="false">+AJ200/AQ200*60</f>
        <v>77.647058823324</v>
      </c>
      <c r="AU200" s="8" t="n">
        <f aca="false">+AK200/AQ200*60</f>
        <v>52.9411764705882</v>
      </c>
    </row>
    <row collapsed="false" customFormat="false" customHeight="false" hidden="false" ht="12.65" outlineLevel="0" r="201">
      <c r="A201" s="1" t="n">
        <v>40585.3958333333</v>
      </c>
      <c r="B201" s="2" t="n">
        <v>49274</v>
      </c>
      <c r="C201" s="0" t="n">
        <v>115794</v>
      </c>
      <c r="AD201" s="6" t="n">
        <f aca="false">+(B201-B200)/(A201-A200)</f>
        <v>63.0447761189648</v>
      </c>
      <c r="AE201" s="6" t="n">
        <f aca="false">+(C201-C200)/(A201-A200)</f>
        <v>40.1194029847958</v>
      </c>
      <c r="AF201" s="6" t="n">
        <f aca="false">+AD201-AE201</f>
        <v>22.925373134169</v>
      </c>
      <c r="AL201" s="8" t="e">
        <f aca="false">+AK201/AJ201*100</f>
        <v>#DIV/0!</v>
      </c>
      <c r="AV201" s="5" t="s">
        <v>144</v>
      </c>
    </row>
    <row collapsed="false" customFormat="false" customHeight="false" hidden="false" ht="12.65" outlineLevel="0" r="202">
      <c r="A202" s="1" t="n">
        <v>40591.6625</v>
      </c>
      <c r="B202" s="2" t="n">
        <v>49721</v>
      </c>
      <c r="C202" s="0" t="n">
        <v>116211</v>
      </c>
      <c r="D202" s="3" t="n">
        <v>2.9</v>
      </c>
      <c r="E202" s="3" t="n">
        <v>-10.4</v>
      </c>
      <c r="F202" s="3" t="n">
        <v>-3</v>
      </c>
      <c r="G202" s="4" t="n">
        <v>-2</v>
      </c>
      <c r="H202" s="4" t="n">
        <v>21.1</v>
      </c>
      <c r="K202" s="4" t="n">
        <v>20.1</v>
      </c>
      <c r="N202" s="4" t="n">
        <v>17.8</v>
      </c>
      <c r="O202" s="2" t="n">
        <v>21</v>
      </c>
      <c r="P202" s="5" t="n">
        <v>8</v>
      </c>
      <c r="Q202" s="5" t="n">
        <v>0</v>
      </c>
      <c r="R202" s="5" t="n">
        <v>4</v>
      </c>
      <c r="S202" s="5" t="s">
        <v>51</v>
      </c>
      <c r="T202" s="5" t="s">
        <v>48</v>
      </c>
      <c r="U202" s="5" t="n">
        <v>45</v>
      </c>
      <c r="V202" s="5" t="n">
        <v>44</v>
      </c>
      <c r="W202" s="5" t="n">
        <v>35</v>
      </c>
      <c r="X202" s="5" t="n">
        <v>-1</v>
      </c>
      <c r="Y202" s="5" t="n">
        <v>-5</v>
      </c>
      <c r="Z202" s="5" t="n">
        <v>46</v>
      </c>
      <c r="AA202" s="5" t="n">
        <v>13957</v>
      </c>
      <c r="AB202" s="5" t="n">
        <v>9697</v>
      </c>
      <c r="AC202" s="5" t="n">
        <v>757</v>
      </c>
      <c r="AD202" s="6" t="n">
        <f aca="false">+(B202-B201)/(A202-A201)</f>
        <v>71.3297872340867</v>
      </c>
      <c r="AE202" s="6" t="n">
        <f aca="false">+(C202-C201)/(A202-A201)</f>
        <v>66.5425531915306</v>
      </c>
      <c r="AF202" s="6" t="n">
        <f aca="false">+AD202-AE202</f>
        <v>4.78723404255615</v>
      </c>
      <c r="AG202" s="6" t="n">
        <f aca="false">AVERAGE(D202:E202)</f>
        <v>-3.75</v>
      </c>
      <c r="AH202" s="7" t="n">
        <f aca="false">(G202+G201)/2</f>
        <v>-1</v>
      </c>
      <c r="AI202" s="7" t="n">
        <f aca="false">+G202-F202</f>
        <v>1</v>
      </c>
      <c r="AJ202" s="8" t="n">
        <f aca="false">(+A202-A200)*24</f>
        <v>167.150000000023</v>
      </c>
      <c r="AK202" s="8" t="n">
        <f aca="false">+AB202-AB200</f>
        <v>159</v>
      </c>
      <c r="AL202" s="8" t="n">
        <f aca="false">+AK202/AJ202*100</f>
        <v>95.1241399940041</v>
      </c>
      <c r="AM202" s="9" t="n">
        <f aca="false">+(C202-C201)/AK202</f>
        <v>2.62264150943396</v>
      </c>
      <c r="AN202" s="8" t="n">
        <f aca="false">+AK202/AJ202*24</f>
        <v>22.829793598561</v>
      </c>
      <c r="AO202" s="8" t="n">
        <f aca="false">+AC202-AC200</f>
        <v>25</v>
      </c>
      <c r="AP202" s="8" t="n">
        <f aca="false">+AO202/AJ202*24</f>
        <v>3.58959018845298</v>
      </c>
      <c r="AQ202" s="8" t="n">
        <f aca="false">+AA202-AA200</f>
        <v>32</v>
      </c>
      <c r="AR202" s="6" t="n">
        <f aca="false">+AQ202/AJ202</f>
        <v>0.191444810050826</v>
      </c>
      <c r="AS202" s="6" t="n">
        <f aca="false">+AR202*24</f>
        <v>4.59467544121982</v>
      </c>
      <c r="AT202" s="8" t="n">
        <f aca="false">+AJ202/AQ202*60</f>
        <v>313.406250000044</v>
      </c>
      <c r="AU202" s="8" t="n">
        <f aca="false">+AK202/AQ202*60</f>
        <v>298.125</v>
      </c>
      <c r="AV202" s="5" t="s">
        <v>145</v>
      </c>
    </row>
    <row collapsed="false" customFormat="false" customHeight="false" hidden="false" ht="12.65" outlineLevel="0" r="203">
      <c r="A203" s="1" t="n">
        <v>40592.8541666667</v>
      </c>
      <c r="B203" s="2" t="n">
        <v>49802</v>
      </c>
      <c r="C203" s="0" t="n">
        <v>116268</v>
      </c>
      <c r="D203" s="3" t="n">
        <v>-2.6</v>
      </c>
      <c r="E203" s="3" t="n">
        <v>-7.9</v>
      </c>
      <c r="F203" s="3" t="n">
        <v>-7.9</v>
      </c>
      <c r="G203" s="4" t="n">
        <v>-7</v>
      </c>
      <c r="H203" s="4" t="n">
        <v>21.2</v>
      </c>
      <c r="K203" s="4" t="n">
        <v>21.9</v>
      </c>
      <c r="N203" s="4" t="n">
        <v>21</v>
      </c>
      <c r="O203" s="2" t="n">
        <v>21</v>
      </c>
      <c r="P203" s="5" t="n">
        <v>8</v>
      </c>
      <c r="Q203" s="5" t="n">
        <v>0</v>
      </c>
      <c r="R203" s="5" t="n">
        <v>4</v>
      </c>
      <c r="S203" s="5" t="s">
        <v>51</v>
      </c>
      <c r="T203" s="5" t="s">
        <v>48</v>
      </c>
      <c r="U203" s="5" t="n">
        <v>46</v>
      </c>
      <c r="V203" s="5" t="n">
        <v>43</v>
      </c>
      <c r="W203" s="5" t="n">
        <v>39</v>
      </c>
      <c r="X203" s="5" t="n">
        <v>-1</v>
      </c>
      <c r="Y203" s="5" t="n">
        <v>-5</v>
      </c>
      <c r="Z203" s="5" t="n">
        <v>48</v>
      </c>
      <c r="AA203" s="5" t="n">
        <v>13966</v>
      </c>
      <c r="AB203" s="5" t="n">
        <v>9723</v>
      </c>
      <c r="AC203" s="5" t="n">
        <v>758</v>
      </c>
      <c r="AD203" s="6" t="n">
        <f aca="false">+(B203-B202)/(A203-A202)</f>
        <v>67.9720279720833</v>
      </c>
      <c r="AE203" s="6" t="n">
        <f aca="false">+(C203-C202)/(A203-A202)</f>
        <v>47.8321678322068</v>
      </c>
      <c r="AF203" s="6" t="n">
        <f aca="false">+AD203-AE203</f>
        <v>20.1398601398765</v>
      </c>
      <c r="AG203" s="6" t="n">
        <f aca="false">AVERAGE(D203:E203)</f>
        <v>-5.25</v>
      </c>
      <c r="AH203" s="7" t="n">
        <f aca="false">(G203+G202)/2</f>
        <v>-4.5</v>
      </c>
      <c r="AI203" s="7" t="n">
        <f aca="false">+G203-F203</f>
        <v>0.9</v>
      </c>
      <c r="AJ203" s="8" t="n">
        <f aca="false">(+A203-A202)*24</f>
        <v>28.5999999999767</v>
      </c>
      <c r="AK203" s="8" t="n">
        <f aca="false">+AB203-AB202</f>
        <v>26</v>
      </c>
      <c r="AL203" s="8" t="n">
        <f aca="false">+AK203/AJ203*100</f>
        <v>90.9090909091649</v>
      </c>
      <c r="AM203" s="9" t="n">
        <f aca="false">+(C203-C202)/AK203</f>
        <v>2.19230769230769</v>
      </c>
      <c r="AN203" s="8" t="n">
        <f aca="false">+AK203/AJ203*24</f>
        <v>21.8181818181996</v>
      </c>
      <c r="AO203" s="8" t="n">
        <f aca="false">+AC203-AC202</f>
        <v>1</v>
      </c>
      <c r="AP203" s="8" t="n">
        <f aca="false">+AO203/AJ203*24</f>
        <v>0.839160839161522</v>
      </c>
      <c r="AQ203" s="8" t="n">
        <f aca="false">+AA203-AA202</f>
        <v>9</v>
      </c>
      <c r="AR203" s="6" t="n">
        <f aca="false">+AQ203/AJ203</f>
        <v>0.314685314685571</v>
      </c>
      <c r="AS203" s="6" t="n">
        <f aca="false">+AR203*24</f>
        <v>7.5524475524537</v>
      </c>
      <c r="AT203" s="8" t="n">
        <f aca="false">+AJ203/AQ203*60</f>
        <v>190.666666666511</v>
      </c>
      <c r="AU203" s="8" t="n">
        <f aca="false">+AK203/AQ203*60</f>
        <v>173.333333333333</v>
      </c>
      <c r="AV203" s="5" t="s">
        <v>146</v>
      </c>
    </row>
    <row collapsed="false" customFormat="false" customHeight="false" hidden="false" ht="12.65" outlineLevel="0" r="204">
      <c r="A204" s="1" t="n">
        <v>40593.7118055556</v>
      </c>
      <c r="B204" s="2" t="n">
        <v>49867</v>
      </c>
      <c r="C204" s="0" t="n">
        <v>116316</v>
      </c>
      <c r="D204" s="3" t="n">
        <v>-5</v>
      </c>
      <c r="E204" s="3" t="n">
        <v>-9.6</v>
      </c>
      <c r="F204" s="3" t="n">
        <v>-6.9</v>
      </c>
      <c r="G204" s="4" t="n">
        <v>-6</v>
      </c>
      <c r="H204" s="4" t="n">
        <v>21.5</v>
      </c>
      <c r="K204" s="4" t="n">
        <v>20.8</v>
      </c>
      <c r="N204" s="4" t="n">
        <v>20.5</v>
      </c>
      <c r="O204" s="2" t="n">
        <v>21</v>
      </c>
      <c r="P204" s="5" t="n">
        <v>8</v>
      </c>
      <c r="Q204" s="5" t="n">
        <v>0</v>
      </c>
      <c r="R204" s="5" t="n">
        <v>4</v>
      </c>
      <c r="S204" s="5" t="s">
        <v>51</v>
      </c>
      <c r="T204" s="5" t="s">
        <v>48</v>
      </c>
      <c r="U204" s="5" t="n">
        <v>42</v>
      </c>
      <c r="V204" s="5" t="n">
        <v>47</v>
      </c>
      <c r="W204" s="5" t="n">
        <v>35</v>
      </c>
      <c r="X204" s="5" t="n">
        <v>-1</v>
      </c>
      <c r="Y204" s="5" t="n">
        <v>-5</v>
      </c>
      <c r="Z204" s="5" t="n">
        <v>47</v>
      </c>
      <c r="AA204" s="5" t="n">
        <v>13972</v>
      </c>
      <c r="AB204" s="5" t="n">
        <v>9742</v>
      </c>
      <c r="AC204" s="5" t="n">
        <v>760</v>
      </c>
      <c r="AD204" s="6" t="n">
        <f aca="false">+(B204-B203)/(A204-A203)</f>
        <v>75.7894736840676</v>
      </c>
      <c r="AE204" s="6" t="n">
        <f aca="false">+(C204-C203)/(A204-A203)</f>
        <v>55.9676113359269</v>
      </c>
      <c r="AF204" s="6" t="n">
        <f aca="false">+AD204-AE204</f>
        <v>19.8218623481408</v>
      </c>
      <c r="AG204" s="6" t="n">
        <f aca="false">AVERAGE(D204:E204)</f>
        <v>-7.3</v>
      </c>
      <c r="AH204" s="7" t="n">
        <f aca="false">(G204+G203)/2</f>
        <v>-6.5</v>
      </c>
      <c r="AI204" s="7" t="n">
        <f aca="false">+G204-F204</f>
        <v>0.9</v>
      </c>
      <c r="AJ204" s="8" t="n">
        <f aca="false">(+A204-A203)*24</f>
        <v>20.5833333333721</v>
      </c>
      <c r="AK204" s="8" t="n">
        <f aca="false">+AB204-AB203</f>
        <v>19</v>
      </c>
      <c r="AL204" s="8" t="n">
        <f aca="false">+AK204/AJ204*100</f>
        <v>92.3076923075183</v>
      </c>
      <c r="AM204" s="9" t="n">
        <f aca="false">+(C204-C203)/AK204</f>
        <v>2.52631578947368</v>
      </c>
      <c r="AN204" s="8" t="n">
        <f aca="false">+AK204/AJ204*24</f>
        <v>22.1538461538044</v>
      </c>
      <c r="AO204" s="8" t="n">
        <f aca="false">+AC204-AC203</f>
        <v>2</v>
      </c>
      <c r="AP204" s="8" t="n">
        <f aca="false">+AO204/AJ204*24</f>
        <v>2.33198380566362</v>
      </c>
      <c r="AQ204" s="8" t="n">
        <f aca="false">+AA204-AA203</f>
        <v>6</v>
      </c>
      <c r="AR204" s="6" t="n">
        <f aca="false">+AQ204/AJ204</f>
        <v>0.291497975707952</v>
      </c>
      <c r="AS204" s="6" t="n">
        <f aca="false">+AR204*24</f>
        <v>6.99595141699086</v>
      </c>
      <c r="AT204" s="8" t="n">
        <f aca="false">+AJ204/AQ204*60</f>
        <v>205.833333333721</v>
      </c>
      <c r="AU204" s="8" t="n">
        <f aca="false">+AK204/AQ204*60</f>
        <v>190</v>
      </c>
    </row>
    <row collapsed="false" customFormat="false" customHeight="false" hidden="false" ht="12.65" outlineLevel="0" r="205">
      <c r="A205" s="1" t="n">
        <v>40594.5763888889</v>
      </c>
      <c r="B205" s="2" t="n">
        <v>49956</v>
      </c>
      <c r="C205" s="0" t="n">
        <v>116386</v>
      </c>
      <c r="D205" s="3" t="n">
        <v>-6.5</v>
      </c>
      <c r="E205" s="3" t="n">
        <v>-15.4</v>
      </c>
      <c r="F205" s="3" t="n">
        <v>-7.3</v>
      </c>
      <c r="G205" s="4" t="n">
        <v>-7</v>
      </c>
      <c r="H205" s="4" t="n">
        <v>21.3</v>
      </c>
      <c r="K205" s="4" t="n">
        <v>21.3</v>
      </c>
      <c r="N205" s="4" t="n">
        <v>21</v>
      </c>
      <c r="O205" s="2" t="n">
        <v>21</v>
      </c>
      <c r="P205" s="5" t="n">
        <v>8</v>
      </c>
      <c r="Q205" s="5" t="n">
        <v>0</v>
      </c>
      <c r="R205" s="5" t="n">
        <v>4</v>
      </c>
      <c r="S205" s="5" t="s">
        <v>51</v>
      </c>
      <c r="T205" s="5" t="s">
        <v>51</v>
      </c>
      <c r="U205" s="5" t="n">
        <v>48</v>
      </c>
      <c r="V205" s="5" t="n">
        <v>43</v>
      </c>
      <c r="W205" s="5" t="n">
        <v>40</v>
      </c>
      <c r="X205" s="5" t="n">
        <v>-1</v>
      </c>
      <c r="Y205" s="5" t="n">
        <v>-5</v>
      </c>
      <c r="Z205" s="5" t="n">
        <v>45</v>
      </c>
      <c r="AA205" s="5" t="n">
        <v>13973</v>
      </c>
      <c r="AB205" s="5" t="n">
        <v>9763</v>
      </c>
      <c r="AC205" s="5" t="n">
        <v>766</v>
      </c>
      <c r="AD205" s="6" t="n">
        <f aca="false">+(B205-B204)/(A205-A204)</f>
        <v>102.939759035856</v>
      </c>
      <c r="AE205" s="6" t="n">
        <f aca="false">+(C205-C204)/(A205-A204)</f>
        <v>80.9638554214596</v>
      </c>
      <c r="AF205" s="6" t="n">
        <f aca="false">+AD205-AE205</f>
        <v>21.9759036143962</v>
      </c>
      <c r="AG205" s="6" t="n">
        <f aca="false">AVERAGE(D205:E205)</f>
        <v>-10.95</v>
      </c>
      <c r="AH205" s="7" t="n">
        <f aca="false">(G205+G204)/2</f>
        <v>-6.5</v>
      </c>
      <c r="AI205" s="7" t="n">
        <f aca="false">+G205-F205</f>
        <v>0.3</v>
      </c>
      <c r="AJ205" s="8" t="n">
        <f aca="false">(+A205-A204)*24</f>
        <v>20.7500000000582</v>
      </c>
      <c r="AK205" s="8" t="n">
        <f aca="false">+AB205-AB204</f>
        <v>21</v>
      </c>
      <c r="AL205" s="8" t="n">
        <f aca="false">+AK205/AJ205*100</f>
        <v>101.204819276825</v>
      </c>
      <c r="AM205" s="9" t="n">
        <f aca="false">+(C205-C204)/AK205</f>
        <v>3.33333333333333</v>
      </c>
      <c r="AN205" s="8" t="n">
        <f aca="false">+AK205/AJ205*24</f>
        <v>24.2891566264379</v>
      </c>
      <c r="AO205" s="8" t="n">
        <f aca="false">+AC205-AC204</f>
        <v>6</v>
      </c>
      <c r="AP205" s="8" t="n">
        <f aca="false">+AO205/AJ205*24</f>
        <v>6.93975903612511</v>
      </c>
      <c r="AQ205" s="8" t="n">
        <f aca="false">+AA205-AA204</f>
        <v>1</v>
      </c>
      <c r="AR205" s="6" t="n">
        <f aca="false">+AQ205/AJ205</f>
        <v>0.0481927710842022</v>
      </c>
      <c r="AS205" s="6" t="n">
        <f aca="false">+AR205*24</f>
        <v>1.15662650602085</v>
      </c>
      <c r="AT205" s="8" t="n">
        <f aca="false">+AJ205/AQ205*60</f>
        <v>1245.00000000349</v>
      </c>
      <c r="AU205" s="8" t="n">
        <f aca="false">+AK205/AQ205*60</f>
        <v>1260</v>
      </c>
      <c r="AV205" s="5" t="s">
        <v>147</v>
      </c>
    </row>
    <row collapsed="false" customFormat="false" customHeight="false" hidden="false" ht="12.65" outlineLevel="0" r="206">
      <c r="A206" s="1" t="n">
        <v>40595.5763888889</v>
      </c>
      <c r="B206" s="2" t="n">
        <v>50034</v>
      </c>
      <c r="C206" s="0" t="n">
        <v>116453</v>
      </c>
      <c r="D206" s="3" t="n">
        <v>-2.5</v>
      </c>
      <c r="E206" s="3" t="n">
        <v>-13</v>
      </c>
      <c r="F206" s="3" t="n">
        <v>-3.6</v>
      </c>
      <c r="G206" s="4" t="n">
        <v>-4</v>
      </c>
      <c r="H206" s="4" t="n">
        <v>21.1</v>
      </c>
      <c r="K206" s="4" t="n">
        <v>20.1</v>
      </c>
      <c r="N206" s="4" t="n">
        <v>17.8</v>
      </c>
      <c r="O206" s="2" t="n">
        <v>21</v>
      </c>
      <c r="P206" s="5" t="n">
        <v>8</v>
      </c>
      <c r="Q206" s="5" t="n">
        <v>0</v>
      </c>
      <c r="R206" s="5" t="n">
        <v>4</v>
      </c>
      <c r="S206" s="5" t="s">
        <v>51</v>
      </c>
      <c r="T206" s="5" t="s">
        <v>48</v>
      </c>
      <c r="U206" s="5" t="n">
        <v>42</v>
      </c>
      <c r="V206" s="5" t="n">
        <v>45</v>
      </c>
      <c r="W206" s="5" t="n">
        <v>34</v>
      </c>
      <c r="X206" s="5" t="n">
        <v>0</v>
      </c>
      <c r="Y206" s="5" t="n">
        <v>-4</v>
      </c>
      <c r="Z206" s="5" t="n">
        <v>51</v>
      </c>
      <c r="AA206" s="5" t="n">
        <v>13976</v>
      </c>
      <c r="AB206" s="5" t="n">
        <v>9786</v>
      </c>
      <c r="AC206" s="5" t="n">
        <v>770</v>
      </c>
      <c r="AD206" s="6" t="n">
        <f aca="false">+(B206-B205)/(A206-A205)</f>
        <v>78</v>
      </c>
      <c r="AE206" s="6" t="n">
        <f aca="false">+(C206-C205)/(A206-A205)</f>
        <v>67</v>
      </c>
      <c r="AF206" s="6" t="n">
        <f aca="false">+AD206-AE206</f>
        <v>11</v>
      </c>
      <c r="AG206" s="6" t="n">
        <f aca="false">AVERAGE(D206:E206)</f>
        <v>-7.75</v>
      </c>
      <c r="AH206" s="7" t="n">
        <f aca="false">(G206+G205)/2</f>
        <v>-5.5</v>
      </c>
      <c r="AI206" s="7" t="n">
        <f aca="false">+G206-F206</f>
        <v>-0.4</v>
      </c>
      <c r="AJ206" s="8" t="n">
        <f aca="false">(+A206-A205)*24</f>
        <v>24</v>
      </c>
      <c r="AK206" s="8" t="n">
        <f aca="false">+AB206-AB205</f>
        <v>23</v>
      </c>
      <c r="AL206" s="8" t="n">
        <f aca="false">+AK206/AJ206*100</f>
        <v>95.8333333333333</v>
      </c>
      <c r="AM206" s="9" t="n">
        <f aca="false">+(C206-C205)/AK206</f>
        <v>2.91304347826087</v>
      </c>
      <c r="AN206" s="8" t="n">
        <f aca="false">+AK206/AJ206*24</f>
        <v>23</v>
      </c>
      <c r="AO206" s="8" t="n">
        <f aca="false">+AC206-AC205</f>
        <v>4</v>
      </c>
      <c r="AP206" s="8" t="n">
        <f aca="false">+AO206/AJ206*24</f>
        <v>4</v>
      </c>
      <c r="AQ206" s="8" t="n">
        <f aca="false">+AA206-AA205</f>
        <v>3</v>
      </c>
      <c r="AR206" s="6" t="n">
        <f aca="false">+AQ206/AJ206</f>
        <v>0.125</v>
      </c>
      <c r="AS206" s="6" t="n">
        <f aca="false">+AR206*24</f>
        <v>3</v>
      </c>
      <c r="AT206" s="8" t="n">
        <f aca="false">+AJ206/AQ206*60</f>
        <v>480</v>
      </c>
      <c r="AU206" s="8" t="n">
        <f aca="false">+AK206/AQ206*60</f>
        <v>460</v>
      </c>
    </row>
    <row collapsed="false" customFormat="false" customHeight="false" hidden="false" ht="12.65" outlineLevel="0" r="207">
      <c r="A207" s="1" t="n">
        <v>40596.6180555556</v>
      </c>
      <c r="B207" s="2" t="n">
        <v>50113</v>
      </c>
      <c r="C207" s="0" t="n">
        <v>116519</v>
      </c>
      <c r="D207" s="3" t="n">
        <v>-3</v>
      </c>
      <c r="E207" s="3" t="n">
        <v>-9.8</v>
      </c>
      <c r="F207" s="3" t="n">
        <v>-5.4</v>
      </c>
      <c r="G207" s="4" t="n">
        <v>-5</v>
      </c>
      <c r="H207" s="4" t="n">
        <v>21.2</v>
      </c>
      <c r="K207" s="4" t="n">
        <v>20.1</v>
      </c>
      <c r="N207" s="4" t="n">
        <v>17.8</v>
      </c>
      <c r="O207" s="2" t="n">
        <v>21</v>
      </c>
      <c r="P207" s="5" t="n">
        <v>8</v>
      </c>
      <c r="Q207" s="5" t="n">
        <v>0</v>
      </c>
      <c r="R207" s="5" t="n">
        <v>4</v>
      </c>
      <c r="S207" s="5" t="s">
        <v>51</v>
      </c>
      <c r="T207" s="5" t="s">
        <v>48</v>
      </c>
      <c r="U207" s="5" t="n">
        <v>45</v>
      </c>
      <c r="V207" s="5" t="n">
        <v>46</v>
      </c>
      <c r="W207" s="5" t="n">
        <v>38</v>
      </c>
      <c r="X207" s="5" t="n">
        <v>-1</v>
      </c>
      <c r="Y207" s="5" t="n">
        <v>-5</v>
      </c>
      <c r="Z207" s="5" t="n">
        <v>48</v>
      </c>
      <c r="AA207" s="5" t="n">
        <v>13978</v>
      </c>
      <c r="AB207" s="5" t="n">
        <v>9811</v>
      </c>
      <c r="AC207" s="5" t="n">
        <v>773</v>
      </c>
      <c r="AD207" s="6" t="n">
        <f aca="false">+(B207-B206)/(A207-A206)</f>
        <v>75.8400000001766</v>
      </c>
      <c r="AE207" s="6" t="n">
        <f aca="false">+(C207-C206)/(A207-A206)</f>
        <v>63.3600000001475</v>
      </c>
      <c r="AF207" s="6" t="n">
        <f aca="false">+AD207-AE207</f>
        <v>12.4800000000291</v>
      </c>
      <c r="AG207" s="6" t="n">
        <f aca="false">AVERAGE(D207:E207)</f>
        <v>-6.4</v>
      </c>
      <c r="AH207" s="7" t="n">
        <f aca="false">(G207+G206)/2</f>
        <v>-4.5</v>
      </c>
      <c r="AI207" s="7" t="n">
        <f aca="false">+G207-F207</f>
        <v>0.4</v>
      </c>
      <c r="AJ207" s="8" t="n">
        <f aca="false">(+A207-A206)*24</f>
        <v>24.9999999999418</v>
      </c>
      <c r="AK207" s="8" t="n">
        <f aca="false">+AB207-AB206</f>
        <v>25</v>
      </c>
      <c r="AL207" s="8" t="n">
        <f aca="false">+AK207/AJ207*100</f>
        <v>100.000000000233</v>
      </c>
      <c r="AM207" s="9" t="n">
        <f aca="false">+(C207-C206)/AK207</f>
        <v>2.64</v>
      </c>
      <c r="AN207" s="8" t="n">
        <f aca="false">+AK207/AJ207*24</f>
        <v>24.0000000000559</v>
      </c>
      <c r="AO207" s="8" t="n">
        <f aca="false">+AC207-AC206</f>
        <v>3</v>
      </c>
      <c r="AP207" s="8" t="n">
        <f aca="false">+AO207/AJ207*24</f>
        <v>2.88000000000671</v>
      </c>
      <c r="AQ207" s="8" t="n">
        <f aca="false">+AA207-AA206</f>
        <v>2</v>
      </c>
      <c r="AR207" s="6" t="n">
        <f aca="false">+AQ207/AJ207</f>
        <v>0.0800000000001863</v>
      </c>
      <c r="AS207" s="6" t="n">
        <f aca="false">+AR207*24</f>
        <v>1.92000000000447</v>
      </c>
      <c r="AT207" s="8" t="n">
        <f aca="false">+AJ207/AQ207*60</f>
        <v>749.999999998254</v>
      </c>
      <c r="AU207" s="8" t="n">
        <f aca="false">+AK207/AQ207*60</f>
        <v>750</v>
      </c>
      <c r="AV207" s="5" t="s">
        <v>148</v>
      </c>
    </row>
    <row collapsed="false" customFormat="false" customHeight="false" hidden="false" ht="12.65" outlineLevel="0" r="208">
      <c r="A208" s="1" t="n">
        <v>40597.6631944445</v>
      </c>
      <c r="B208" s="2" t="n">
        <v>50201</v>
      </c>
      <c r="C208" s="0" t="n">
        <v>116588</v>
      </c>
      <c r="D208" s="3" t="n">
        <v>-4.5</v>
      </c>
      <c r="E208" s="3" t="n">
        <v>-7.3</v>
      </c>
      <c r="F208" s="3" t="n">
        <v>-5.1</v>
      </c>
      <c r="G208" s="4" t="n">
        <v>-5</v>
      </c>
      <c r="H208" s="4" t="n">
        <v>20.9</v>
      </c>
      <c r="K208" s="4" t="n">
        <v>20.8</v>
      </c>
      <c r="N208" s="4" t="n">
        <v>20.5</v>
      </c>
      <c r="O208" s="2" t="n">
        <v>21</v>
      </c>
      <c r="P208" s="5" t="n">
        <v>8</v>
      </c>
      <c r="Q208" s="5" t="n">
        <v>0</v>
      </c>
      <c r="R208" s="5" t="n">
        <v>4</v>
      </c>
      <c r="S208" s="5" t="s">
        <v>51</v>
      </c>
      <c r="T208" s="5" t="s">
        <v>48</v>
      </c>
      <c r="U208" s="5" t="n">
        <v>44</v>
      </c>
      <c r="V208" s="5" t="n">
        <v>46</v>
      </c>
      <c r="W208" s="5" t="n">
        <v>37</v>
      </c>
      <c r="X208" s="5" t="n">
        <v>-1</v>
      </c>
      <c r="Y208" s="5" t="n">
        <v>-5</v>
      </c>
      <c r="Z208" s="5" t="n">
        <v>49</v>
      </c>
      <c r="AA208" s="5" t="n">
        <v>13981</v>
      </c>
      <c r="AB208" s="5" t="n">
        <v>9835</v>
      </c>
      <c r="AC208" s="5" t="n">
        <v>778</v>
      </c>
      <c r="AD208" s="6" t="n">
        <f aca="false">+(B208-B207)/(A208-A207)</f>
        <v>84.1993355480425</v>
      </c>
      <c r="AE208" s="6" t="n">
        <f aca="false">+(C208-C207)/(A208-A207)</f>
        <v>66.0199335547151</v>
      </c>
      <c r="AF208" s="6" t="n">
        <f aca="false">+AD208-AE208</f>
        <v>18.1794019933274</v>
      </c>
      <c r="AG208" s="6" t="n">
        <f aca="false">AVERAGE(D208:E208)</f>
        <v>-5.9</v>
      </c>
      <c r="AH208" s="7" t="n">
        <f aca="false">(G208+G207)/2</f>
        <v>-5</v>
      </c>
      <c r="AI208" s="7" t="n">
        <f aca="false">+G208-F208</f>
        <v>0.0999999999999996</v>
      </c>
      <c r="AJ208" s="8" t="n">
        <f aca="false">(+A208-A207)*24</f>
        <v>25.0833333333721</v>
      </c>
      <c r="AK208" s="8" t="n">
        <f aca="false">+AB208-AB207</f>
        <v>24</v>
      </c>
      <c r="AL208" s="8" t="n">
        <f aca="false">+AK208/AJ208*100</f>
        <v>95.6810631227756</v>
      </c>
      <c r="AM208" s="9" t="n">
        <f aca="false">+(C208-C207)/AK208</f>
        <v>2.875</v>
      </c>
      <c r="AN208" s="8" t="n">
        <f aca="false">+AK208/AJ208*24</f>
        <v>22.9634551494661</v>
      </c>
      <c r="AO208" s="8" t="n">
        <f aca="false">+AC208-AC207</f>
        <v>5</v>
      </c>
      <c r="AP208" s="8" t="n">
        <f aca="false">+AO208/AJ208*24</f>
        <v>4.78405315613878</v>
      </c>
      <c r="AQ208" s="8" t="n">
        <f aca="false">+AA208-AA207</f>
        <v>3</v>
      </c>
      <c r="AR208" s="6" t="n">
        <f aca="false">+AQ208/AJ208</f>
        <v>0.119601328903469</v>
      </c>
      <c r="AS208" s="6" t="n">
        <f aca="false">+AR208*24</f>
        <v>2.87043189368327</v>
      </c>
      <c r="AT208" s="8" t="n">
        <f aca="false">+AJ208/AQ208*60</f>
        <v>501.666666667443</v>
      </c>
      <c r="AU208" s="8" t="n">
        <f aca="false">+AK208/AQ208*60</f>
        <v>480</v>
      </c>
    </row>
    <row collapsed="false" customFormat="false" customHeight="false" hidden="false" ht="12.65" outlineLevel="0" r="209">
      <c r="A209" s="1" t="n">
        <v>40598.7083333333</v>
      </c>
      <c r="B209" s="2" t="n">
        <v>50292</v>
      </c>
      <c r="C209" s="0" t="n">
        <v>116660</v>
      </c>
      <c r="D209" s="3" t="n">
        <v>-3</v>
      </c>
      <c r="E209" s="3" t="n">
        <v>-4.4</v>
      </c>
      <c r="F209" s="3" t="n">
        <v>-3.1</v>
      </c>
      <c r="G209" s="4" t="n">
        <v>-4</v>
      </c>
      <c r="H209" s="4" t="n">
        <v>19.8</v>
      </c>
      <c r="K209" s="4" t="n">
        <v>19.2</v>
      </c>
      <c r="N209" s="4" t="n">
        <v>19</v>
      </c>
      <c r="O209" s="2" t="n">
        <v>21</v>
      </c>
      <c r="P209" s="5" t="n">
        <v>8</v>
      </c>
      <c r="Q209" s="5" t="n">
        <v>0</v>
      </c>
      <c r="R209" s="5" t="n">
        <v>4</v>
      </c>
      <c r="S209" s="5" t="s">
        <v>51</v>
      </c>
      <c r="T209" s="5" t="s">
        <v>48</v>
      </c>
      <c r="U209" s="5" t="n">
        <v>45</v>
      </c>
      <c r="V209" s="5" t="n">
        <v>41</v>
      </c>
      <c r="W209" s="5" t="n">
        <v>38</v>
      </c>
      <c r="X209" s="5" t="n">
        <v>-1</v>
      </c>
      <c r="Y209" s="5" t="n">
        <v>-5</v>
      </c>
      <c r="Z209" s="5" t="n">
        <v>46</v>
      </c>
      <c r="AA209" s="5" t="n">
        <v>13983</v>
      </c>
      <c r="AB209" s="5" t="n">
        <v>9859</v>
      </c>
      <c r="AC209" s="5" t="n">
        <v>782</v>
      </c>
      <c r="AD209" s="6" t="n">
        <f aca="false">+(B209-B208)/(A209-A208)</f>
        <v>87.0697674417258</v>
      </c>
      <c r="AE209" s="6" t="n">
        <f aca="false">+(C209-C208)/(A209-A208)</f>
        <v>68.8903654483984</v>
      </c>
      <c r="AF209" s="6" t="n">
        <f aca="false">+AD209-AE209</f>
        <v>18.1794019933273</v>
      </c>
      <c r="AG209" s="6" t="n">
        <f aca="false">AVERAGE(D209:E209)</f>
        <v>-3.7</v>
      </c>
      <c r="AH209" s="7" t="n">
        <f aca="false">(G209+G208)/2</f>
        <v>-4.5</v>
      </c>
      <c r="AI209" s="7" t="n">
        <f aca="false">+G209-F209</f>
        <v>-0.9</v>
      </c>
      <c r="AJ209" s="8" t="n">
        <f aca="false">(+A209-A208)*24</f>
        <v>25.0833333333721</v>
      </c>
      <c r="AK209" s="8" t="n">
        <f aca="false">+AB209-AB208</f>
        <v>24</v>
      </c>
      <c r="AL209" s="8" t="n">
        <f aca="false">+AK209/AJ209*100</f>
        <v>95.6810631227756</v>
      </c>
      <c r="AM209" s="9" t="n">
        <f aca="false">+(C209-C208)/AK209</f>
        <v>3</v>
      </c>
      <c r="AN209" s="8" t="n">
        <f aca="false">+AK209/AJ209*24</f>
        <v>22.9634551494661</v>
      </c>
      <c r="AO209" s="8" t="n">
        <f aca="false">+AC209-AC208</f>
        <v>4</v>
      </c>
      <c r="AP209" s="8" t="n">
        <f aca="false">+AO209/AJ209*24</f>
        <v>3.82724252491102</v>
      </c>
      <c r="AQ209" s="8" t="n">
        <f aca="false">+AA209-AA208</f>
        <v>2</v>
      </c>
      <c r="AR209" s="6" t="n">
        <f aca="false">+AQ209/AJ209</f>
        <v>0.0797342192689796</v>
      </c>
      <c r="AS209" s="6" t="n">
        <f aca="false">+AR209*24</f>
        <v>1.91362126245551</v>
      </c>
      <c r="AT209" s="8" t="n">
        <f aca="false">+AJ209/AQ209*60</f>
        <v>752.500000001164</v>
      </c>
      <c r="AU209" s="8" t="n">
        <f aca="false">+AK209/AQ209*60</f>
        <v>720</v>
      </c>
      <c r="AV209" s="5" t="s">
        <v>149</v>
      </c>
    </row>
    <row collapsed="false" customFormat="false" customHeight="false" hidden="false" ht="23.85" outlineLevel="0" r="210">
      <c r="A210" s="1" t="n">
        <v>40599.6215277778</v>
      </c>
      <c r="B210" s="2" t="n">
        <v>50359</v>
      </c>
      <c r="C210" s="0" t="n">
        <v>116711</v>
      </c>
      <c r="D210" s="3" t="n">
        <v>0.4</v>
      </c>
      <c r="E210" s="3" t="n">
        <v>-0.6</v>
      </c>
      <c r="F210" s="3" t="n">
        <v>0.1</v>
      </c>
      <c r="G210" s="4" t="n">
        <v>0</v>
      </c>
      <c r="H210" s="4" t="n">
        <v>20.1</v>
      </c>
      <c r="K210" s="4" t="n">
        <v>19.8</v>
      </c>
      <c r="N210" s="4" t="n">
        <v>19.5</v>
      </c>
      <c r="O210" s="2" t="n">
        <v>21</v>
      </c>
      <c r="P210" s="5" t="n">
        <v>8</v>
      </c>
      <c r="Q210" s="5" t="n">
        <v>0</v>
      </c>
      <c r="R210" s="5" t="n">
        <v>2</v>
      </c>
      <c r="S210" s="5" t="s">
        <v>51</v>
      </c>
      <c r="T210" s="5" t="s">
        <v>48</v>
      </c>
      <c r="U210" s="5" t="n">
        <v>48</v>
      </c>
      <c r="V210" s="5" t="n">
        <v>45</v>
      </c>
      <c r="W210" s="5" t="n">
        <v>39</v>
      </c>
      <c r="X210" s="5" t="n">
        <v>-1</v>
      </c>
      <c r="Y210" s="5" t="n">
        <v>-5</v>
      </c>
      <c r="Z210" s="5" t="n">
        <v>47</v>
      </c>
      <c r="AA210" s="5" t="n">
        <v>13988</v>
      </c>
      <c r="AB210" s="5" t="n">
        <v>9880</v>
      </c>
      <c r="AC210" s="5" t="n">
        <v>784</v>
      </c>
      <c r="AD210" s="6" t="n">
        <f aca="false">+(B210-B209)/(A210-A209)</f>
        <v>73.3688212927107</v>
      </c>
      <c r="AE210" s="6" t="n">
        <f aca="false">+(C210-C209)/(A210-A209)</f>
        <v>55.8479087451977</v>
      </c>
      <c r="AF210" s="6" t="n">
        <f aca="false">+AD210-AE210</f>
        <v>17.520912547513</v>
      </c>
      <c r="AG210" s="6" t="n">
        <f aca="false">AVERAGE(D210:E210)</f>
        <v>-0.1</v>
      </c>
      <c r="AH210" s="7" t="n">
        <f aca="false">(G210+G209)/2</f>
        <v>-2</v>
      </c>
      <c r="AI210" s="7" t="n">
        <f aca="false">+G210-F210</f>
        <v>-0.1</v>
      </c>
      <c r="AJ210" s="8" t="n">
        <f aca="false">(+A210-A209)*24</f>
        <v>21.9166666666861</v>
      </c>
      <c r="AK210" s="8" t="n">
        <f aca="false">+AB210-AB209</f>
        <v>21</v>
      </c>
      <c r="AL210" s="8" t="n">
        <f aca="false">+AK210/AJ210*100</f>
        <v>95.8174904942118</v>
      </c>
      <c r="AM210" s="9" t="n">
        <f aca="false">+(C210-C209)/AK210</f>
        <v>2.42857142857143</v>
      </c>
      <c r="AN210" s="8" t="n">
        <f aca="false">+AK210/AJ210*24</f>
        <v>22.9961977186108</v>
      </c>
      <c r="AO210" s="8" t="n">
        <f aca="false">+AC210-AC209</f>
        <v>2</v>
      </c>
      <c r="AP210" s="8" t="n">
        <f aca="false">+AO210/AJ210*24</f>
        <v>2.19011406843913</v>
      </c>
      <c r="AQ210" s="8" t="n">
        <f aca="false">+AA210-AA209</f>
        <v>5</v>
      </c>
      <c r="AR210" s="6" t="n">
        <f aca="false">+AQ210/AJ210</f>
        <v>0.228136882129076</v>
      </c>
      <c r="AS210" s="6" t="n">
        <f aca="false">+AR210*24</f>
        <v>5.47528517109781</v>
      </c>
      <c r="AT210" s="8" t="n">
        <f aca="false">+AJ210/AQ210*60</f>
        <v>263.000000000233</v>
      </c>
      <c r="AU210" s="8" t="n">
        <f aca="false">+AK210/AQ210*60</f>
        <v>252</v>
      </c>
      <c r="AV210" s="5" t="s">
        <v>150</v>
      </c>
    </row>
    <row collapsed="false" customFormat="false" customHeight="false" hidden="false" ht="23.85" outlineLevel="0" r="211">
      <c r="A211" s="1" t="n">
        <v>40600.6284722222</v>
      </c>
      <c r="B211" s="2" t="n">
        <v>50442</v>
      </c>
      <c r="C211" s="0" t="n">
        <v>116776</v>
      </c>
      <c r="D211" s="3" t="n">
        <v>0.9</v>
      </c>
      <c r="E211" s="3" t="n">
        <v>-0.9</v>
      </c>
      <c r="F211" s="3" t="n">
        <v>0.1</v>
      </c>
      <c r="G211" s="4" t="n">
        <v>0</v>
      </c>
      <c r="H211" s="4" t="n">
        <v>22</v>
      </c>
      <c r="K211" s="4" t="n">
        <v>20.9</v>
      </c>
      <c r="N211" s="4" t="n">
        <v>17.8</v>
      </c>
      <c r="O211" s="2" t="n">
        <v>21</v>
      </c>
      <c r="P211" s="5" t="n">
        <v>9</v>
      </c>
      <c r="Q211" s="5" t="n">
        <v>0</v>
      </c>
      <c r="R211" s="5" t="n">
        <v>6</v>
      </c>
      <c r="S211" s="5" t="s">
        <v>51</v>
      </c>
      <c r="T211" s="5" t="s">
        <v>48</v>
      </c>
      <c r="U211" s="5" t="n">
        <v>45</v>
      </c>
      <c r="V211" s="5" t="n">
        <v>46</v>
      </c>
      <c r="W211" s="5" t="n">
        <v>38</v>
      </c>
      <c r="X211" s="5" t="n">
        <v>-1</v>
      </c>
      <c r="Y211" s="5" t="n">
        <v>-5</v>
      </c>
      <c r="Z211" s="5" t="n">
        <v>48</v>
      </c>
      <c r="AA211" s="5" t="n">
        <v>13988</v>
      </c>
      <c r="AB211" s="5" t="n">
        <v>9904</v>
      </c>
      <c r="AC211" s="5" t="n">
        <v>788</v>
      </c>
      <c r="AD211" s="6" t="n">
        <f aca="false">+(B211-B210)/(A211-A210)</f>
        <v>82.427586207426</v>
      </c>
      <c r="AE211" s="6" t="n">
        <f aca="false">+(C211-C210)/(A211-A210)</f>
        <v>64.5517241383457</v>
      </c>
      <c r="AF211" s="6" t="n">
        <f aca="false">+AD211-AE211</f>
        <v>17.8758620690803</v>
      </c>
      <c r="AG211" s="6" t="n">
        <f aca="false">AVERAGE(D211:E211)</f>
        <v>0</v>
      </c>
      <c r="AH211" s="7" t="n">
        <f aca="false">(G211+G210)/2</f>
        <v>0</v>
      </c>
      <c r="AI211" s="7" t="n">
        <f aca="false">+G211-F211</f>
        <v>-0.1</v>
      </c>
      <c r="AJ211" s="8" t="n">
        <f aca="false">(+A211-A210)*24</f>
        <v>24.1666666665114</v>
      </c>
      <c r="AK211" s="8" t="n">
        <f aca="false">+AB211-AB210</f>
        <v>24</v>
      </c>
      <c r="AL211" s="8" t="n">
        <f aca="false">+AK211/AJ211*100</f>
        <v>99.3103448282241</v>
      </c>
      <c r="AM211" s="9" t="n">
        <f aca="false">+(C211-C210)/AK211</f>
        <v>2.70833333333333</v>
      </c>
      <c r="AN211" s="8" t="n">
        <f aca="false">+AK211/AJ211*24</f>
        <v>23.8344827587738</v>
      </c>
      <c r="AO211" s="8" t="n">
        <f aca="false">+AC211-AC210</f>
        <v>4</v>
      </c>
      <c r="AP211" s="8" t="n">
        <f aca="false">+AO211/AJ211*24</f>
        <v>3.97241379312896</v>
      </c>
      <c r="AQ211" s="8" t="n">
        <f aca="false">+AA211-AA210</f>
        <v>0</v>
      </c>
      <c r="AR211" s="6" t="n">
        <f aca="false">+AQ211/AJ211</f>
        <v>0</v>
      </c>
      <c r="AS211" s="6" t="n">
        <f aca="false">+AR211*24</f>
        <v>0</v>
      </c>
      <c r="AT211" s="8" t="e">
        <f aca="false">+AJ211/AQ211*60</f>
        <v>#DIV/0!</v>
      </c>
      <c r="AU211" s="8" t="e">
        <f aca="false">+AK211/AQ211*60</f>
        <v>#DIV/0!</v>
      </c>
      <c r="AV211" s="5" t="s">
        <v>151</v>
      </c>
    </row>
    <row collapsed="false" customFormat="false" customHeight="false" hidden="false" ht="12.65" outlineLevel="0" r="212">
      <c r="A212" s="1" t="n">
        <v>40601.8020833333</v>
      </c>
      <c r="B212" s="2" t="n">
        <v>50509</v>
      </c>
      <c r="C212" s="0" t="n">
        <v>116820</v>
      </c>
      <c r="D212" s="3" t="n">
        <v>-0.5</v>
      </c>
      <c r="E212" s="3" t="n">
        <v>-0.9</v>
      </c>
      <c r="F212" s="3" t="n">
        <v>-0.5</v>
      </c>
      <c r="G212" s="4" t="n">
        <v>-1</v>
      </c>
      <c r="H212" s="4" t="n">
        <v>21.4</v>
      </c>
      <c r="K212" s="4" t="n">
        <v>20.5</v>
      </c>
      <c r="N212" s="4" t="n">
        <v>21.5</v>
      </c>
      <c r="O212" s="2" t="n">
        <v>21</v>
      </c>
      <c r="P212" s="5" t="n">
        <v>9</v>
      </c>
      <c r="Q212" s="5" t="n">
        <v>0</v>
      </c>
      <c r="R212" s="5" t="n">
        <v>6</v>
      </c>
      <c r="S212" s="5" t="s">
        <v>51</v>
      </c>
      <c r="T212" s="5" t="s">
        <v>48</v>
      </c>
      <c r="U212" s="5" t="n">
        <v>40</v>
      </c>
      <c r="V212" s="5" t="n">
        <v>42</v>
      </c>
      <c r="W212" s="5" t="n">
        <v>33</v>
      </c>
      <c r="X212" s="5" t="n">
        <v>-1</v>
      </c>
      <c r="Y212" s="5" t="n">
        <v>-5</v>
      </c>
      <c r="Z212" s="5" t="n">
        <v>52</v>
      </c>
      <c r="AA212" s="5" t="n">
        <v>14006</v>
      </c>
      <c r="AB212" s="5" t="n">
        <v>9926</v>
      </c>
      <c r="AC212" s="5" t="n">
        <v>788</v>
      </c>
      <c r="AD212" s="6" t="n">
        <f aca="false">+(B212-B211)/(A212-A211)</f>
        <v>57.0887573961744</v>
      </c>
      <c r="AE212" s="6" t="n">
        <f aca="false">+(C212-C211)/(A212-A211)</f>
        <v>37.4911242601742</v>
      </c>
      <c r="AF212" s="6" t="n">
        <f aca="false">+AD212-AE212</f>
        <v>19.5976331360002</v>
      </c>
      <c r="AG212" s="6" t="n">
        <f aca="false">AVERAGE(D212:E212)</f>
        <v>-0.7</v>
      </c>
      <c r="AH212" s="7" t="n">
        <f aca="false">(G212+G211)/2</f>
        <v>-0.5</v>
      </c>
      <c r="AI212" s="7" t="n">
        <f aca="false">+G212-F212</f>
        <v>-0.5</v>
      </c>
      <c r="AJ212" s="8" t="n">
        <f aca="false">(+A212-A211)*24</f>
        <v>28.1666666668025</v>
      </c>
      <c r="AK212" s="8" t="n">
        <f aca="false">+AB212-AB211</f>
        <v>22</v>
      </c>
      <c r="AL212" s="8" t="n">
        <f aca="false">+AK212/AJ212*100</f>
        <v>78.106508875363</v>
      </c>
      <c r="AM212" s="9" t="n">
        <f aca="false">+(C212-C211)/AK212</f>
        <v>2</v>
      </c>
      <c r="AN212" s="8" t="n">
        <f aca="false">+AK212/AJ212*24</f>
        <v>18.7455621300871</v>
      </c>
      <c r="AO212" s="8" t="n">
        <f aca="false">+AC212-AC211</f>
        <v>0</v>
      </c>
      <c r="AP212" s="8" t="n">
        <f aca="false">+AO212/AJ212*24</f>
        <v>0</v>
      </c>
      <c r="AQ212" s="8" t="n">
        <f aca="false">+AA212-AA211</f>
        <v>18</v>
      </c>
      <c r="AR212" s="6" t="n">
        <f aca="false">+AQ212/AJ212</f>
        <v>0.639053254434788</v>
      </c>
      <c r="AS212" s="6" t="n">
        <f aca="false">+AR212*24</f>
        <v>15.3372781064349</v>
      </c>
      <c r="AT212" s="8" t="n">
        <f aca="false">+AJ212/AQ212*60</f>
        <v>93.8888888893416</v>
      </c>
      <c r="AU212" s="8" t="n">
        <f aca="false">+AK212/AQ212*60</f>
        <v>73.3333333333333</v>
      </c>
    </row>
    <row collapsed="false" customFormat="false" customHeight="false" hidden="false" ht="12.65" outlineLevel="0" r="213">
      <c r="A213" s="1" t="n">
        <v>40602.7222222222</v>
      </c>
      <c r="B213" s="2" t="n">
        <v>50558</v>
      </c>
      <c r="C213" s="0" t="n">
        <v>116855</v>
      </c>
      <c r="D213" s="3" t="n">
        <v>-0.3</v>
      </c>
      <c r="E213" s="3" t="n">
        <v>-1.9</v>
      </c>
      <c r="F213" s="3" t="n">
        <v>-0.6</v>
      </c>
      <c r="G213" s="4" t="n">
        <v>-1</v>
      </c>
      <c r="H213" s="4" t="n">
        <v>20.4</v>
      </c>
      <c r="K213" s="4" t="n">
        <v>20.6</v>
      </c>
      <c r="N213" s="4" t="n">
        <v>21.5</v>
      </c>
      <c r="O213" s="2" t="n">
        <v>21</v>
      </c>
      <c r="P213" s="5" t="n">
        <v>9</v>
      </c>
      <c r="Q213" s="5" t="n">
        <v>0</v>
      </c>
      <c r="R213" s="5" t="n">
        <v>6</v>
      </c>
      <c r="S213" s="5" t="s">
        <v>51</v>
      </c>
      <c r="T213" s="5" t="s">
        <v>48</v>
      </c>
      <c r="U213" s="5" t="n">
        <v>45</v>
      </c>
      <c r="V213" s="5" t="n">
        <v>42</v>
      </c>
      <c r="W213" s="5" t="n">
        <v>38</v>
      </c>
      <c r="X213" s="5" t="n">
        <v>-1</v>
      </c>
      <c r="Y213" s="5" t="n">
        <v>-5</v>
      </c>
      <c r="Z213" s="5" t="n">
        <v>45</v>
      </c>
      <c r="AA213" s="5" t="n">
        <v>14021</v>
      </c>
      <c r="AB213" s="5" t="n">
        <v>9943</v>
      </c>
      <c r="AC213" s="5" t="n">
        <v>788</v>
      </c>
      <c r="AD213" s="6" t="n">
        <f aca="false">+(B213-B212)/(A213-A212)</f>
        <v>53.2528301890068</v>
      </c>
      <c r="AE213" s="6" t="n">
        <f aca="false">+(C213-C212)/(A213-A212)</f>
        <v>38.0377358492905</v>
      </c>
      <c r="AF213" s="6" t="n">
        <f aca="false">+AD213-AE213</f>
        <v>15.2150943397162</v>
      </c>
      <c r="AG213" s="6" t="n">
        <f aca="false">AVERAGE(D213:E213)</f>
        <v>-1.1</v>
      </c>
      <c r="AH213" s="7" t="n">
        <f aca="false">(G213+G212)/2</f>
        <v>-1</v>
      </c>
      <c r="AI213" s="7" t="n">
        <f aca="false">+G213-F213</f>
        <v>-0.4</v>
      </c>
      <c r="AJ213" s="8" t="n">
        <f aca="false">(+A213-A212)*24</f>
        <v>22.0833333331975</v>
      </c>
      <c r="AK213" s="8" t="n">
        <f aca="false">+AB213-AB212</f>
        <v>17</v>
      </c>
      <c r="AL213" s="8" t="n">
        <f aca="false">+AK213/AJ213*100</f>
        <v>76.9811320759451</v>
      </c>
      <c r="AM213" s="9" t="n">
        <f aca="false">+(C213-C212)/AK213</f>
        <v>2.05882352941176</v>
      </c>
      <c r="AN213" s="8" t="n">
        <f aca="false">+AK213/AJ213*24</f>
        <v>18.4754716982268</v>
      </c>
      <c r="AO213" s="8" t="n">
        <f aca="false">+AC213-AC212</f>
        <v>0</v>
      </c>
      <c r="AP213" s="8" t="n">
        <f aca="false">+AO213/AJ213*24</f>
        <v>0</v>
      </c>
      <c r="AQ213" s="8" t="n">
        <f aca="false">+AA213-AA212</f>
        <v>15</v>
      </c>
      <c r="AR213" s="6" t="n">
        <f aca="false">+AQ213/AJ213</f>
        <v>0.679245283023045</v>
      </c>
      <c r="AS213" s="6" t="n">
        <f aca="false">+AR213*24</f>
        <v>16.3018867925531</v>
      </c>
      <c r="AT213" s="8" t="n">
        <f aca="false">+AJ213/AQ213*60</f>
        <v>88.3333333327901</v>
      </c>
      <c r="AU213" s="8" t="n">
        <f aca="false">+AK213/AQ213*60</f>
        <v>68</v>
      </c>
    </row>
    <row collapsed="false" customFormat="false" customHeight="false" hidden="false" ht="12.65" outlineLevel="0" r="214">
      <c r="A214" s="1" t="n">
        <v>40603</v>
      </c>
      <c r="B214" s="2" t="n">
        <v>50578</v>
      </c>
      <c r="C214" s="0" t="n">
        <v>116875</v>
      </c>
      <c r="AD214" s="6" t="n">
        <f aca="false">SUM(AD191:AD213)</f>
        <v>1477.29629779797</v>
      </c>
      <c r="AE214" s="6" t="n">
        <f aca="false">SUM(AE191:AE213)</f>
        <v>1067.91534579642</v>
      </c>
      <c r="AF214" s="6" t="n">
        <f aca="false">SUM(AF191:AF213)</f>
        <v>409.380952001546</v>
      </c>
      <c r="AK214" s="8" t="n">
        <f aca="false">SUM(AK191:AK213)</f>
        <v>559</v>
      </c>
      <c r="AL214" s="8" t="e">
        <f aca="false">+AK214/AJ214*100</f>
        <v>#DIV/0!</v>
      </c>
      <c r="AO214" s="8" t="n">
        <f aca="false">SUM(AO191:AO202)</f>
        <v>25</v>
      </c>
      <c r="AV214" s="5" t="s">
        <v>152</v>
      </c>
    </row>
    <row collapsed="false" customFormat="false" customHeight="false" hidden="false" ht="12.65" outlineLevel="0" r="215">
      <c r="A215" s="1" t="n">
        <v>40603.7395833333</v>
      </c>
      <c r="B215" s="2" t="n">
        <v>50618</v>
      </c>
      <c r="C215" s="0" t="n">
        <v>116896</v>
      </c>
      <c r="D215" s="3" t="n">
        <v>2.9</v>
      </c>
      <c r="E215" s="3" t="n">
        <v>-3.9</v>
      </c>
      <c r="F215" s="3" t="n">
        <v>-0.1</v>
      </c>
      <c r="G215" s="4" t="n">
        <v>-1</v>
      </c>
      <c r="H215" s="4" t="n">
        <v>20.9</v>
      </c>
      <c r="K215" s="4" t="n">
        <v>20.8</v>
      </c>
      <c r="N215" s="4" t="n">
        <v>21</v>
      </c>
      <c r="O215" s="2" t="n">
        <v>21</v>
      </c>
      <c r="P215" s="5" t="n">
        <v>9</v>
      </c>
      <c r="Q215" s="5" t="n">
        <v>0</v>
      </c>
      <c r="R215" s="5" t="n">
        <v>6</v>
      </c>
      <c r="S215" s="5" t="s">
        <v>51</v>
      </c>
      <c r="T215" s="5" t="s">
        <v>48</v>
      </c>
      <c r="U215" s="5" t="n">
        <v>44</v>
      </c>
      <c r="V215" s="5" t="n">
        <v>42</v>
      </c>
      <c r="W215" s="5" t="n">
        <v>37</v>
      </c>
      <c r="X215" s="5" t="n">
        <v>-1</v>
      </c>
      <c r="Y215" s="5" t="n">
        <v>-5</v>
      </c>
      <c r="Z215" s="5" t="n">
        <v>48</v>
      </c>
      <c r="AA215" s="5" t="n">
        <v>14033</v>
      </c>
      <c r="AB215" s="5" t="n">
        <v>9963</v>
      </c>
      <c r="AC215" s="5" t="n">
        <v>788</v>
      </c>
      <c r="AD215" s="6" t="n">
        <f aca="false">+(B215-B213)/(A215-A213)</f>
        <v>58.976109214689</v>
      </c>
      <c r="AE215" s="6" t="n">
        <f aca="false">+(C215-C213)/(A215-A213)</f>
        <v>40.3003412967042</v>
      </c>
      <c r="AF215" s="6" t="n">
        <f aca="false">+AD215-AE215</f>
        <v>18.6757679179849</v>
      </c>
      <c r="AG215" s="6" t="n">
        <f aca="false">AVERAGE(D215:E215)</f>
        <v>-0.5</v>
      </c>
      <c r="AH215" s="7" t="n">
        <f aca="false">(G215+G213)/2</f>
        <v>-1</v>
      </c>
      <c r="AI215" s="7" t="n">
        <f aca="false">+G215-F215</f>
        <v>-0.9</v>
      </c>
      <c r="AJ215" s="8" t="n">
        <f aca="false">(+A215-A213)*24</f>
        <v>24.4166666668025</v>
      </c>
      <c r="AK215" s="8" t="n">
        <f aca="false">+AB215-AB213</f>
        <v>20</v>
      </c>
      <c r="AL215" s="8" t="n">
        <f aca="false">+AK215/AJ215*100</f>
        <v>81.9112627981792</v>
      </c>
      <c r="AM215" s="9" t="n">
        <f aca="false">+(C215-C213)/AK215</f>
        <v>2.05</v>
      </c>
      <c r="AN215" s="8" t="n">
        <f aca="false">+AK215/AJ215*24</f>
        <v>19.658703071563</v>
      </c>
      <c r="AO215" s="8" t="n">
        <f aca="false">+AC215-AC213</f>
        <v>0</v>
      </c>
      <c r="AP215" s="8" t="n">
        <f aca="false">+AO215/AJ215*24</f>
        <v>0</v>
      </c>
      <c r="AQ215" s="8" t="n">
        <f aca="false">+AA215-AA213</f>
        <v>12</v>
      </c>
      <c r="AR215" s="6" t="n">
        <f aca="false">+AQ215/AJ215</f>
        <v>0.491467576789075</v>
      </c>
      <c r="AS215" s="6" t="n">
        <f aca="false">+AR215*24</f>
        <v>11.7952218429378</v>
      </c>
      <c r="AT215" s="8" t="n">
        <f aca="false">+AJ215/AQ215*60</f>
        <v>122.083333334012</v>
      </c>
      <c r="AU215" s="8" t="n">
        <f aca="false">+AK215/AQ215*60</f>
        <v>100</v>
      </c>
    </row>
    <row collapsed="false" customFormat="false" customHeight="false" hidden="false" ht="12.65" outlineLevel="0" r="216">
      <c r="A216" s="1" t="n">
        <v>40604.71875</v>
      </c>
      <c r="B216" s="2" t="n">
        <v>50675</v>
      </c>
      <c r="C216" s="0" t="n">
        <v>116938</v>
      </c>
      <c r="D216" s="3" t="n">
        <v>2.9</v>
      </c>
      <c r="E216" s="3" t="n">
        <v>-6.4</v>
      </c>
      <c r="F216" s="3" t="n">
        <v>-0.9</v>
      </c>
      <c r="G216" s="4" t="n">
        <v>-1</v>
      </c>
      <c r="H216" s="4" t="n">
        <v>20.1</v>
      </c>
      <c r="I216" s="4" t="n">
        <v>20.4</v>
      </c>
      <c r="J216" s="4" t="n">
        <v>19.8</v>
      </c>
      <c r="K216" s="4" t="n">
        <v>20.3</v>
      </c>
      <c r="L216" s="4" t="n">
        <v>21.9</v>
      </c>
      <c r="M216" s="4" t="n">
        <v>19.4</v>
      </c>
      <c r="N216" s="4" t="n">
        <v>21</v>
      </c>
      <c r="O216" s="2" t="n">
        <v>21</v>
      </c>
      <c r="P216" s="5" t="n">
        <v>9</v>
      </c>
      <c r="Q216" s="5" t="n">
        <v>0</v>
      </c>
      <c r="R216" s="5" t="n">
        <v>6</v>
      </c>
      <c r="S216" s="5" t="s">
        <v>51</v>
      </c>
      <c r="T216" s="5" t="s">
        <v>48</v>
      </c>
      <c r="U216" s="5" t="n">
        <v>44</v>
      </c>
      <c r="V216" s="5" t="n">
        <v>42</v>
      </c>
      <c r="W216" s="5" t="n">
        <v>37</v>
      </c>
      <c r="X216" s="5" t="n">
        <v>-1</v>
      </c>
      <c r="Y216" s="5" t="n">
        <v>-5</v>
      </c>
      <c r="Z216" s="5" t="n">
        <v>47</v>
      </c>
      <c r="AA216" s="5" t="n">
        <v>14042</v>
      </c>
      <c r="AB216" s="5" t="n">
        <v>9984</v>
      </c>
      <c r="AC216" s="5" t="n">
        <v>788</v>
      </c>
      <c r="AD216" s="6" t="n">
        <f aca="false">+(B216-B215)/(A216-A215)</f>
        <v>58.212765957591</v>
      </c>
      <c r="AE216" s="6" t="n">
        <f aca="false">+(C216-C215)/(A216-A215)</f>
        <v>42.8936170213828</v>
      </c>
      <c r="AF216" s="6" t="n">
        <f aca="false">+AD216-AE216</f>
        <v>15.3191489362082</v>
      </c>
      <c r="AG216" s="6" t="n">
        <f aca="false">AVERAGE(D216:E216)</f>
        <v>-1.75</v>
      </c>
      <c r="AH216" s="7" t="n">
        <f aca="false">(G216+G215)/2</f>
        <v>-1</v>
      </c>
      <c r="AI216" s="7" t="n">
        <f aca="false">+G216-F216</f>
        <v>-0.1</v>
      </c>
      <c r="AJ216" s="8" t="n">
        <f aca="false">(+A216-A215)*24</f>
        <v>23.4999999999418</v>
      </c>
      <c r="AK216" s="8" t="n">
        <f aca="false">+AB216-AB215</f>
        <v>21</v>
      </c>
      <c r="AL216" s="8" t="n">
        <f aca="false">+AK216/AJ216*100</f>
        <v>89.3617021278809</v>
      </c>
      <c r="AM216" s="9" t="n">
        <f aca="false">+(C216-C215)/AK216</f>
        <v>2</v>
      </c>
      <c r="AN216" s="8" t="n">
        <f aca="false">+AK216/AJ216*24</f>
        <v>21.4468085106914</v>
      </c>
      <c r="AO216" s="8" t="n">
        <f aca="false">+AC216-AC215</f>
        <v>0</v>
      </c>
      <c r="AP216" s="8" t="n">
        <f aca="false">+AO216/AJ216*24</f>
        <v>0</v>
      </c>
      <c r="AQ216" s="8" t="n">
        <f aca="false">+AA216-AA215</f>
        <v>9</v>
      </c>
      <c r="AR216" s="6" t="n">
        <f aca="false">+AQ216/AJ216</f>
        <v>0.382978723405204</v>
      </c>
      <c r="AS216" s="6" t="n">
        <f aca="false">+AR216*24</f>
        <v>9.19148936172489</v>
      </c>
      <c r="AT216" s="8" t="n">
        <f aca="false">+AJ216/AQ216*60</f>
        <v>156.666666666279</v>
      </c>
      <c r="AU216" s="8" t="n">
        <f aca="false">+AK216/AQ216*60</f>
        <v>140</v>
      </c>
    </row>
    <row collapsed="false" customFormat="false" customHeight="false" hidden="false" ht="12.65" outlineLevel="0" r="217">
      <c r="A217" s="1" t="n">
        <v>40605.7048611111</v>
      </c>
      <c r="B217" s="2" t="n">
        <v>50725</v>
      </c>
      <c r="C217" s="0" t="n">
        <v>116972</v>
      </c>
      <c r="D217" s="3" t="n">
        <v>4.4</v>
      </c>
      <c r="E217" s="3" t="n">
        <v>-1.96</v>
      </c>
      <c r="F217" s="3" t="n">
        <v>0.6</v>
      </c>
      <c r="G217" s="4" t="n">
        <v>-1</v>
      </c>
      <c r="H217" s="4" t="n">
        <v>20.5</v>
      </c>
      <c r="I217" s="4" t="n">
        <v>21.9</v>
      </c>
      <c r="J217" s="4" t="n">
        <v>19.8</v>
      </c>
      <c r="K217" s="4" t="n">
        <v>21.1</v>
      </c>
      <c r="L217" s="4" t="n">
        <v>22.9</v>
      </c>
      <c r="M217" s="4" t="n">
        <v>17.8</v>
      </c>
      <c r="N217" s="4" t="n">
        <v>22</v>
      </c>
      <c r="O217" s="2" t="n">
        <v>21</v>
      </c>
      <c r="P217" s="5" t="n">
        <v>9</v>
      </c>
      <c r="Q217" s="5" t="n">
        <v>0</v>
      </c>
      <c r="R217" s="5" t="n">
        <v>6</v>
      </c>
      <c r="S217" s="5" t="s">
        <v>48</v>
      </c>
      <c r="T217" s="5" t="s">
        <v>48</v>
      </c>
      <c r="U217" s="5" t="n">
        <v>34</v>
      </c>
      <c r="V217" s="5" t="n">
        <v>36</v>
      </c>
      <c r="W217" s="5" t="n">
        <v>34</v>
      </c>
      <c r="X217" s="5" t="n">
        <v>0</v>
      </c>
      <c r="Y217" s="5" t="n">
        <v>1</v>
      </c>
      <c r="Z217" s="5" t="n">
        <v>48</v>
      </c>
      <c r="AA217" s="5" t="n">
        <v>14059</v>
      </c>
      <c r="AB217" s="5" t="n">
        <v>10000</v>
      </c>
      <c r="AC217" s="5" t="n">
        <v>788</v>
      </c>
      <c r="AD217" s="6" t="n">
        <f aca="false">+(B217-B216)/(A217-A216)</f>
        <v>50.7042253521958</v>
      </c>
      <c r="AE217" s="6" t="n">
        <f aca="false">+(C217-C216)/(A217-A216)</f>
        <v>34.4788732394932</v>
      </c>
      <c r="AF217" s="6" t="n">
        <f aca="false">+AD217-AE217</f>
        <v>16.2253521127027</v>
      </c>
      <c r="AG217" s="6" t="n">
        <f aca="false">AVERAGE(D217:E217)</f>
        <v>1.22</v>
      </c>
      <c r="AH217" s="7" t="n">
        <f aca="false">(G217+G216)/2</f>
        <v>-1</v>
      </c>
      <c r="AI217" s="7" t="n">
        <f aca="false">+G217-F217</f>
        <v>-1.6</v>
      </c>
      <c r="AJ217" s="8" t="n">
        <f aca="false">(+A217-A216)*24</f>
        <v>23.6666666666279</v>
      </c>
      <c r="AK217" s="8" t="n">
        <f aca="false">+AB217-AB216</f>
        <v>16</v>
      </c>
      <c r="AL217" s="8" t="n">
        <f aca="false">+AK217/AJ217*100</f>
        <v>67.6056338029278</v>
      </c>
      <c r="AM217" s="9" t="n">
        <f aca="false">+(C217-C216)/AK217</f>
        <v>2.125</v>
      </c>
      <c r="AN217" s="8" t="n">
        <f aca="false">+AK217/AJ217*24</f>
        <v>16.2253521127027</v>
      </c>
      <c r="AO217" s="8" t="n">
        <f aca="false">+AC217-AC216</f>
        <v>0</v>
      </c>
      <c r="AP217" s="8" t="n">
        <f aca="false">+AO217/AJ217*24</f>
        <v>0</v>
      </c>
      <c r="AQ217" s="8" t="n">
        <f aca="false">+AA217-AA216</f>
        <v>17</v>
      </c>
      <c r="AR217" s="6" t="n">
        <f aca="false">+AQ217/AJ217</f>
        <v>0.718309859156107</v>
      </c>
      <c r="AS217" s="6" t="n">
        <f aca="false">+AR217*24</f>
        <v>17.2394366197466</v>
      </c>
      <c r="AT217" s="8" t="n">
        <f aca="false">+AJ217/AQ217*60</f>
        <v>83.5294117645689</v>
      </c>
      <c r="AU217" s="8" t="n">
        <f aca="false">+AK217/AQ217*60</f>
        <v>56.4705882352941</v>
      </c>
    </row>
    <row collapsed="false" customFormat="false" customHeight="false" hidden="false" ht="12.65" outlineLevel="0" r="218">
      <c r="A218" s="1" t="n">
        <v>40606.7916666667</v>
      </c>
      <c r="B218" s="2" t="n">
        <v>50784</v>
      </c>
      <c r="C218" s="0" t="n">
        <v>117011</v>
      </c>
      <c r="D218" s="3" t="n">
        <v>3.8</v>
      </c>
      <c r="E218" s="3" t="n">
        <v>-1.9</v>
      </c>
      <c r="F218" s="3" t="n">
        <v>3.1</v>
      </c>
      <c r="G218" s="4" t="n">
        <v>1</v>
      </c>
      <c r="H218" s="4" t="n">
        <v>20.1</v>
      </c>
      <c r="I218" s="4" t="n">
        <v>20.9</v>
      </c>
      <c r="J218" s="4" t="n">
        <v>19.5</v>
      </c>
      <c r="K218" s="4" t="n">
        <v>20.7</v>
      </c>
      <c r="L218" s="4" t="n">
        <v>21.9</v>
      </c>
      <c r="M218" s="4" t="n">
        <v>19.5</v>
      </c>
      <c r="N218" s="4" t="n">
        <v>21</v>
      </c>
      <c r="O218" s="2" t="n">
        <v>21</v>
      </c>
      <c r="P218" s="5" t="n">
        <v>9</v>
      </c>
      <c r="Q218" s="5" t="n">
        <v>0</v>
      </c>
      <c r="R218" s="5" t="n">
        <v>6</v>
      </c>
      <c r="S218" s="5" t="s">
        <v>51</v>
      </c>
      <c r="T218" s="5" t="s">
        <v>48</v>
      </c>
      <c r="U218" s="5" t="n">
        <v>40</v>
      </c>
      <c r="V218" s="5" t="n">
        <v>40</v>
      </c>
      <c r="W218" s="5" t="n">
        <v>32</v>
      </c>
      <c r="X218" s="5" t="n">
        <v>1</v>
      </c>
      <c r="Y218" s="5" t="n">
        <v>-3</v>
      </c>
      <c r="Z218" s="5" t="n">
        <v>46</v>
      </c>
      <c r="AA218" s="5" t="n">
        <v>14079</v>
      </c>
      <c r="AB218" s="5" t="n">
        <v>10019</v>
      </c>
      <c r="AC218" s="5" t="n">
        <v>788</v>
      </c>
      <c r="AD218" s="6" t="n">
        <f aca="false">+(B218-B217)/(A218-A217)</f>
        <v>54.2875399361426</v>
      </c>
      <c r="AE218" s="6" t="n">
        <f aca="false">+(C218-C217)/(A218-A217)</f>
        <v>35.8849840255858</v>
      </c>
      <c r="AF218" s="6" t="n">
        <f aca="false">+AD218-AE218</f>
        <v>18.4025559105568</v>
      </c>
      <c r="AG218" s="6" t="n">
        <f aca="false">AVERAGE(D218:E218)</f>
        <v>0.95</v>
      </c>
      <c r="AH218" s="7" t="n">
        <f aca="false">(G218+G217)/2</f>
        <v>0</v>
      </c>
      <c r="AI218" s="7" t="n">
        <f aca="false">+G218-F218</f>
        <v>-2.1</v>
      </c>
      <c r="AJ218" s="8" t="n">
        <f aca="false">(+A218-A217)*24</f>
        <v>26.0833333333139</v>
      </c>
      <c r="AK218" s="8" t="n">
        <f aca="false">+AB218-AB217</f>
        <v>19</v>
      </c>
      <c r="AL218" s="8" t="n">
        <f aca="false">+AK218/AJ218*100</f>
        <v>72.8434504792874</v>
      </c>
      <c r="AM218" s="9" t="n">
        <f aca="false">+(C218-C217)/AK218</f>
        <v>2.05263157894737</v>
      </c>
      <c r="AN218" s="8" t="n">
        <f aca="false">+AK218/AJ218*24</f>
        <v>17.482428115029</v>
      </c>
      <c r="AO218" s="8" t="n">
        <f aca="false">+AC218-AC217</f>
        <v>0</v>
      </c>
      <c r="AP218" s="8" t="n">
        <f aca="false">+AO218/AJ218*24</f>
        <v>0</v>
      </c>
      <c r="AQ218" s="8" t="n">
        <f aca="false">+AA218-AA217</f>
        <v>20</v>
      </c>
      <c r="AR218" s="6" t="n">
        <f aca="false">+AQ218/AJ218</f>
        <v>0.766773162939868</v>
      </c>
      <c r="AS218" s="6" t="n">
        <f aca="false">+AR218*24</f>
        <v>18.4025559105568</v>
      </c>
      <c r="AT218" s="8" t="n">
        <f aca="false">+AJ218/AQ218*60</f>
        <v>78.2499999999418</v>
      </c>
      <c r="AU218" s="8" t="n">
        <f aca="false">+AK218/AQ218*60</f>
        <v>57</v>
      </c>
    </row>
    <row collapsed="false" customFormat="false" customHeight="false" hidden="false" ht="12.65" outlineLevel="0" r="219">
      <c r="A219" s="1" t="n">
        <v>40607.7048611111</v>
      </c>
      <c r="B219" s="2" t="n">
        <v>50826</v>
      </c>
      <c r="C219" s="0" t="n">
        <v>117037</v>
      </c>
      <c r="D219" s="3" t="n">
        <v>4.9</v>
      </c>
      <c r="E219" s="3" t="n">
        <v>0.5</v>
      </c>
      <c r="F219" s="3" t="n">
        <v>2.3</v>
      </c>
      <c r="G219" s="4" t="n">
        <v>1</v>
      </c>
      <c r="H219" s="4" t="n">
        <v>20.6</v>
      </c>
      <c r="I219" s="4" t="n">
        <v>22.1</v>
      </c>
      <c r="J219" s="4" t="n">
        <v>17.8</v>
      </c>
      <c r="K219" s="4" t="n">
        <v>21.7</v>
      </c>
      <c r="L219" s="4" t="n">
        <v>22.9</v>
      </c>
      <c r="M219" s="4" t="n">
        <v>17.8</v>
      </c>
      <c r="N219" s="4" t="n">
        <v>22</v>
      </c>
      <c r="O219" s="2" t="n">
        <v>21</v>
      </c>
      <c r="P219" s="5" t="n">
        <v>9</v>
      </c>
      <c r="Q219" s="5" t="n">
        <v>0</v>
      </c>
      <c r="R219" s="5" t="n">
        <v>6</v>
      </c>
      <c r="S219" s="5" t="s">
        <v>48</v>
      </c>
      <c r="T219" s="5" t="s">
        <v>48</v>
      </c>
      <c r="U219" s="5" t="n">
        <v>32</v>
      </c>
      <c r="V219" s="5" t="n">
        <v>34</v>
      </c>
      <c r="W219" s="5" t="n">
        <v>32</v>
      </c>
      <c r="X219" s="5" t="n">
        <v>1</v>
      </c>
      <c r="Y219" s="5" t="n">
        <v>2</v>
      </c>
      <c r="Z219" s="5" t="n">
        <v>46</v>
      </c>
      <c r="AA219" s="5" t="n">
        <v>14095</v>
      </c>
      <c r="AB219" s="5" t="n">
        <v>10032</v>
      </c>
      <c r="AC219" s="5" t="n">
        <v>788</v>
      </c>
      <c r="AD219" s="6" t="n">
        <f aca="false">+(B219-B218)/(A219-A218)</f>
        <v>45.9923954372216</v>
      </c>
      <c r="AE219" s="6" t="n">
        <f aca="false">+(C219-C218)/(A219-A218)</f>
        <v>28.4714828897086</v>
      </c>
      <c r="AF219" s="6" t="n">
        <f aca="false">+AD219-AE219</f>
        <v>17.520912547513</v>
      </c>
      <c r="AG219" s="6" t="n">
        <f aca="false">AVERAGE(D219:E219)</f>
        <v>2.7</v>
      </c>
      <c r="AH219" s="7" t="n">
        <f aca="false">(G219+G218)/2</f>
        <v>1</v>
      </c>
      <c r="AI219" s="7" t="n">
        <f aca="false">+G219-F219</f>
        <v>-1.3</v>
      </c>
      <c r="AJ219" s="8" t="n">
        <f aca="false">(+A219-A218)*24</f>
        <v>21.9166666666861</v>
      </c>
      <c r="AK219" s="8" t="n">
        <f aca="false">+AB219-AB218</f>
        <v>13</v>
      </c>
      <c r="AL219" s="8" t="n">
        <f aca="false">+AK219/AJ219*100</f>
        <v>59.3155893535597</v>
      </c>
      <c r="AM219" s="9" t="n">
        <f aca="false">+(C219-C218)/AK219</f>
        <v>2</v>
      </c>
      <c r="AN219" s="8" t="n">
        <f aca="false">+AK219/AJ219*24</f>
        <v>14.2357414448543</v>
      </c>
      <c r="AO219" s="8" t="n">
        <f aca="false">+AC219-AC218</f>
        <v>0</v>
      </c>
      <c r="AP219" s="8" t="n">
        <f aca="false">+AO219/AJ219*24</f>
        <v>0</v>
      </c>
      <c r="AQ219" s="8" t="n">
        <f aca="false">+AA219-AA218</f>
        <v>16</v>
      </c>
      <c r="AR219" s="6" t="n">
        <f aca="false">+AQ219/AJ219</f>
        <v>0.730038022813042</v>
      </c>
      <c r="AS219" s="6" t="n">
        <f aca="false">+AR219*24</f>
        <v>17.520912547513</v>
      </c>
      <c r="AT219" s="8" t="n">
        <f aca="false">+AJ219/AQ219*60</f>
        <v>82.1875000000728</v>
      </c>
      <c r="AU219" s="8" t="n">
        <f aca="false">+AK219/AQ219*60</f>
        <v>48.75</v>
      </c>
    </row>
    <row collapsed="false" customFormat="false" customHeight="false" hidden="false" ht="12.65" outlineLevel="0" r="220">
      <c r="A220" s="1" t="n">
        <v>40608.6979166667</v>
      </c>
      <c r="B220" s="2" t="n">
        <v>50874</v>
      </c>
      <c r="C220" s="0" t="n">
        <v>117070</v>
      </c>
      <c r="D220" s="3" t="n">
        <v>2.9</v>
      </c>
      <c r="E220" s="3" t="n">
        <v>-4.4</v>
      </c>
      <c r="F220" s="3" t="n">
        <v>0.9</v>
      </c>
      <c r="G220" s="4" t="n">
        <v>-1</v>
      </c>
      <c r="H220" s="4" t="n">
        <v>20.8</v>
      </c>
      <c r="I220" s="4" t="n">
        <v>22</v>
      </c>
      <c r="J220" s="4" t="n">
        <v>20.5</v>
      </c>
      <c r="K220" s="4" t="n">
        <v>20.8</v>
      </c>
      <c r="L220" s="4" t="n">
        <v>22.9</v>
      </c>
      <c r="M220" s="4" t="n">
        <v>20.5</v>
      </c>
      <c r="N220" s="4" t="n">
        <v>21.5</v>
      </c>
      <c r="O220" s="2" t="n">
        <v>21</v>
      </c>
      <c r="P220" s="5" t="n">
        <v>9</v>
      </c>
      <c r="Q220" s="5" t="n">
        <v>0</v>
      </c>
      <c r="R220" s="5" t="n">
        <v>6</v>
      </c>
      <c r="S220" s="5" t="s">
        <v>51</v>
      </c>
      <c r="T220" s="5" t="s">
        <v>48</v>
      </c>
      <c r="U220" s="5" t="n">
        <v>43</v>
      </c>
      <c r="V220" s="5" t="n">
        <v>42</v>
      </c>
      <c r="W220" s="5" t="n">
        <v>36</v>
      </c>
      <c r="X220" s="5" t="n">
        <v>0</v>
      </c>
      <c r="Y220" s="5" t="n">
        <v>-4</v>
      </c>
      <c r="Z220" s="5" t="n">
        <v>47</v>
      </c>
      <c r="AA220" s="5" t="n">
        <v>14111</v>
      </c>
      <c r="AB220" s="5" t="n">
        <v>10048</v>
      </c>
      <c r="AC220" s="5" t="n">
        <v>788</v>
      </c>
      <c r="AD220" s="6" t="n">
        <f aca="false">+(B220-B219)/(A220-A219)</f>
        <v>48.3356643357037</v>
      </c>
      <c r="AE220" s="6" t="n">
        <f aca="false">+(C220-C219)/(A220-A219)</f>
        <v>33.2307692307963</v>
      </c>
      <c r="AF220" s="6" t="n">
        <f aca="false">+AD220-AE220</f>
        <v>15.1048951049074</v>
      </c>
      <c r="AG220" s="6" t="n">
        <f aca="false">AVERAGE(D220:E220)</f>
        <v>-0.75</v>
      </c>
      <c r="AH220" s="7" t="n">
        <f aca="false">(G220+G219)/2</f>
        <v>0</v>
      </c>
      <c r="AI220" s="7" t="n">
        <f aca="false">+G220-F220</f>
        <v>-1.9</v>
      </c>
      <c r="AJ220" s="8" t="n">
        <f aca="false">(+A220-A219)*24</f>
        <v>23.8333333333139</v>
      </c>
      <c r="AK220" s="8" t="n">
        <f aca="false">+AB220-AB219</f>
        <v>16</v>
      </c>
      <c r="AL220" s="8" t="n">
        <f aca="false">+AK220/AJ220*100</f>
        <v>67.1328671329218</v>
      </c>
      <c r="AM220" s="9" t="n">
        <f aca="false">+(C220-C219)/AK220</f>
        <v>2.0625</v>
      </c>
      <c r="AN220" s="8" t="n">
        <f aca="false">+AK220/AJ220*24</f>
        <v>16.1118881119012</v>
      </c>
      <c r="AO220" s="8" t="n">
        <f aca="false">+AC220-AC219</f>
        <v>0</v>
      </c>
      <c r="AP220" s="8" t="n">
        <f aca="false">+AO220/AJ220*24</f>
        <v>0</v>
      </c>
      <c r="AQ220" s="8" t="n">
        <f aca="false">+AA220-AA219</f>
        <v>16</v>
      </c>
      <c r="AR220" s="6" t="n">
        <f aca="false">+AQ220/AJ220</f>
        <v>0.671328671329218</v>
      </c>
      <c r="AS220" s="6" t="n">
        <f aca="false">+AR220*24</f>
        <v>16.1118881119012</v>
      </c>
      <c r="AT220" s="8" t="n">
        <f aca="false">+AJ220/AQ220*60</f>
        <v>89.3749999999272</v>
      </c>
      <c r="AU220" s="8" t="n">
        <f aca="false">+AK220/AQ220*60</f>
        <v>60</v>
      </c>
    </row>
    <row collapsed="false" customFormat="false" customHeight="false" hidden="false" ht="12.65" outlineLevel="0" r="221">
      <c r="A221" s="1" t="n">
        <v>40609.8125</v>
      </c>
      <c r="B221" s="2" t="n">
        <v>50934</v>
      </c>
      <c r="C221" s="0" t="n">
        <v>117110</v>
      </c>
      <c r="D221" s="3" t="n">
        <v>4.4</v>
      </c>
      <c r="E221" s="3" t="n">
        <v>-2.9</v>
      </c>
      <c r="F221" s="3" t="n">
        <v>1.4</v>
      </c>
      <c r="G221" s="4" t="n">
        <v>0</v>
      </c>
      <c r="H221" s="4" t="n">
        <v>20.9</v>
      </c>
      <c r="I221" s="4" t="n">
        <v>21.9</v>
      </c>
      <c r="J221" s="4" t="n">
        <v>20.5</v>
      </c>
      <c r="K221" s="4" t="n">
        <v>21.4</v>
      </c>
      <c r="L221" s="4" t="n">
        <v>21.9</v>
      </c>
      <c r="M221" s="4" t="n">
        <v>20.3</v>
      </c>
      <c r="N221" s="4" t="n">
        <v>22</v>
      </c>
      <c r="O221" s="2" t="n">
        <v>21</v>
      </c>
      <c r="P221" s="5" t="n">
        <v>9</v>
      </c>
      <c r="Q221" s="5" t="n">
        <v>0</v>
      </c>
      <c r="R221" s="5" t="n">
        <v>6</v>
      </c>
      <c r="S221" s="5" t="s">
        <v>48</v>
      </c>
      <c r="T221" s="5" t="s">
        <v>48</v>
      </c>
      <c r="U221" s="5" t="n">
        <v>35</v>
      </c>
      <c r="V221" s="5" t="n">
        <v>35</v>
      </c>
      <c r="W221" s="5" t="n">
        <v>35</v>
      </c>
      <c r="X221" s="5" t="n">
        <v>0</v>
      </c>
      <c r="Y221" s="5" t="n">
        <v>1</v>
      </c>
      <c r="Z221" s="5" t="n">
        <v>49</v>
      </c>
      <c r="AA221" s="5" t="n">
        <v>14130</v>
      </c>
      <c r="AB221" s="5" t="n">
        <v>10068</v>
      </c>
      <c r="AC221" s="5" t="n">
        <v>788</v>
      </c>
      <c r="AD221" s="6" t="n">
        <f aca="false">+(B221-B220)/(A221-A220)</f>
        <v>53.8317757008174</v>
      </c>
      <c r="AE221" s="6" t="n">
        <f aca="false">+(C221-C220)/(A221-A220)</f>
        <v>35.8878504672116</v>
      </c>
      <c r="AF221" s="6" t="n">
        <f aca="false">+AD221-AE221</f>
        <v>17.9439252336058</v>
      </c>
      <c r="AG221" s="6" t="n">
        <f aca="false">AVERAGE(D221:E221)</f>
        <v>0.75</v>
      </c>
      <c r="AH221" s="7" t="n">
        <f aca="false">(G221+G220)/2</f>
        <v>-0.5</v>
      </c>
      <c r="AI221" s="7" t="n">
        <f aca="false">+G221-F221</f>
        <v>-1.4</v>
      </c>
      <c r="AJ221" s="8" t="n">
        <f aca="false">(+A221-A220)*24</f>
        <v>26.7500000000582</v>
      </c>
      <c r="AK221" s="8" t="n">
        <f aca="false">+AB221-AB220</f>
        <v>20</v>
      </c>
      <c r="AL221" s="8" t="n">
        <f aca="false">+AK221/AJ221*100</f>
        <v>74.7663551400242</v>
      </c>
      <c r="AM221" s="9" t="n">
        <f aca="false">+(C221-C220)/AK221</f>
        <v>2</v>
      </c>
      <c r="AN221" s="8" t="n">
        <f aca="false">+AK221/AJ221*24</f>
        <v>17.9439252336058</v>
      </c>
      <c r="AO221" s="8" t="n">
        <f aca="false">+AC221-AC220</f>
        <v>0</v>
      </c>
      <c r="AP221" s="8" t="n">
        <f aca="false">+AO221/AJ221*24</f>
        <v>0</v>
      </c>
      <c r="AQ221" s="8" t="n">
        <f aca="false">+AA221-AA220</f>
        <v>19</v>
      </c>
      <c r="AR221" s="6" t="n">
        <f aca="false">+AQ221/AJ221</f>
        <v>0.71028037383023</v>
      </c>
      <c r="AS221" s="6" t="n">
        <f aca="false">+AR221*24</f>
        <v>17.0467289719255</v>
      </c>
      <c r="AT221" s="8" t="n">
        <f aca="false">+AJ221/AQ221*60</f>
        <v>84.4736842107101</v>
      </c>
      <c r="AU221" s="8" t="n">
        <f aca="false">+AK221/AQ221*60</f>
        <v>63.1578947368421</v>
      </c>
    </row>
    <row collapsed="false" customFormat="false" customHeight="false" hidden="false" ht="12.65" outlineLevel="0" r="222">
      <c r="A222" s="1" t="n">
        <v>40610.7430555556</v>
      </c>
      <c r="B222" s="2" t="n">
        <v>50976</v>
      </c>
      <c r="C222" s="0" t="n">
        <v>117140</v>
      </c>
      <c r="D222" s="3" t="n">
        <v>3.3</v>
      </c>
      <c r="E222" s="3" t="n">
        <v>0.5</v>
      </c>
      <c r="F222" s="3" t="n">
        <v>0.5</v>
      </c>
      <c r="G222" s="4" t="n">
        <v>0</v>
      </c>
      <c r="H222" s="4" t="n">
        <v>20.3</v>
      </c>
      <c r="I222" s="4" t="n">
        <v>20.9</v>
      </c>
      <c r="J222" s="4" t="n">
        <v>17.8</v>
      </c>
      <c r="K222" s="4" t="n">
        <v>21.2</v>
      </c>
      <c r="L222" s="4" t="n">
        <v>22.9</v>
      </c>
      <c r="M222" s="4" t="n">
        <v>17.8</v>
      </c>
      <c r="N222" s="4" t="n">
        <v>21.5</v>
      </c>
      <c r="O222" s="2" t="n">
        <v>21</v>
      </c>
      <c r="P222" s="5" t="n">
        <v>9</v>
      </c>
      <c r="Q222" s="5" t="n">
        <v>0</v>
      </c>
      <c r="R222" s="5" t="n">
        <v>6</v>
      </c>
      <c r="S222" s="5" t="s">
        <v>51</v>
      </c>
      <c r="T222" s="5" t="s">
        <v>48</v>
      </c>
      <c r="U222" s="5" t="n">
        <v>45</v>
      </c>
      <c r="V222" s="5" t="n">
        <v>41</v>
      </c>
      <c r="W222" s="5" t="n">
        <v>38</v>
      </c>
      <c r="X222" s="5" t="n">
        <v>-1</v>
      </c>
      <c r="Y222" s="5" t="n">
        <v>-5</v>
      </c>
      <c r="Z222" s="5" t="n">
        <v>47</v>
      </c>
      <c r="AA222" s="5" t="n">
        <v>14148</v>
      </c>
      <c r="AB222" s="5" t="n">
        <v>10082</v>
      </c>
      <c r="AC222" s="5" t="n">
        <v>788</v>
      </c>
      <c r="AD222" s="6" t="n">
        <f aca="false">+(B222-B221)/(A222-A221)</f>
        <v>45.1343283582482</v>
      </c>
      <c r="AE222" s="6" t="n">
        <f aca="false">+(C222-C221)/(A222-A221)</f>
        <v>32.2388059701773</v>
      </c>
      <c r="AF222" s="6" t="n">
        <f aca="false">+AD222-AE222</f>
        <v>12.8955223880709</v>
      </c>
      <c r="AG222" s="6" t="n">
        <f aca="false">AVERAGE(D222:E222)</f>
        <v>1.9</v>
      </c>
      <c r="AH222" s="7" t="n">
        <f aca="false">(G222+G221)/2</f>
        <v>0</v>
      </c>
      <c r="AI222" s="7" t="n">
        <f aca="false">+G222-F222</f>
        <v>-0.5</v>
      </c>
      <c r="AJ222" s="8" t="n">
        <f aca="false">(+A222-A221)*24</f>
        <v>22.3333333333139</v>
      </c>
      <c r="AK222" s="8" t="n">
        <f aca="false">+AB222-AB221</f>
        <v>14</v>
      </c>
      <c r="AL222" s="8" t="n">
        <f aca="false">+AK222/AJ222*100</f>
        <v>62.6865671642336</v>
      </c>
      <c r="AM222" s="9" t="n">
        <f aca="false">+(C222-C221)/AK222</f>
        <v>2.14285714285714</v>
      </c>
      <c r="AN222" s="8" t="n">
        <f aca="false">+AK222/AJ222*24</f>
        <v>15.0447761194161</v>
      </c>
      <c r="AO222" s="8" t="n">
        <f aca="false">+AC222-AC221</f>
        <v>0</v>
      </c>
      <c r="AP222" s="8" t="n">
        <f aca="false">+AO222/AJ222*24</f>
        <v>0</v>
      </c>
      <c r="AQ222" s="8" t="n">
        <f aca="false">+AA222-AA221</f>
        <v>18</v>
      </c>
      <c r="AR222" s="6" t="n">
        <f aca="false">+AQ222/AJ222</f>
        <v>0.805970149254432</v>
      </c>
      <c r="AS222" s="6" t="n">
        <f aca="false">+AR222*24</f>
        <v>19.3432835821064</v>
      </c>
      <c r="AT222" s="8" t="n">
        <f aca="false">+AJ222/AQ222*60</f>
        <v>74.4444444443798</v>
      </c>
      <c r="AU222" s="8" t="n">
        <f aca="false">+AK222/AQ222*60</f>
        <v>46.6666666666667</v>
      </c>
      <c r="AV222" s="5" t="s">
        <v>153</v>
      </c>
    </row>
    <row collapsed="false" customFormat="false" customHeight="false" hidden="false" ht="12.65" outlineLevel="0" r="223">
      <c r="A223" s="1" t="n">
        <v>40611.71875</v>
      </c>
      <c r="B223" s="0" t="n">
        <v>51032</v>
      </c>
      <c r="C223" s="0" t="n">
        <v>117179</v>
      </c>
      <c r="D223" s="3" t="n">
        <v>3.9</v>
      </c>
      <c r="E223" s="3" t="n">
        <v>0</v>
      </c>
      <c r="F223" s="3" t="n">
        <v>2.4</v>
      </c>
      <c r="G223" s="4" t="n">
        <v>1</v>
      </c>
      <c r="H223" s="4" t="n">
        <v>20.6</v>
      </c>
      <c r="I223" s="4" t="n">
        <v>20.8</v>
      </c>
      <c r="J223" s="4" t="n">
        <v>19</v>
      </c>
      <c r="K223" s="4" t="n">
        <v>21.3</v>
      </c>
      <c r="L223" s="4" t="n">
        <v>21.9</v>
      </c>
      <c r="M223" s="4" t="n">
        <v>19.5</v>
      </c>
      <c r="N223" s="4" t="n">
        <v>21.5</v>
      </c>
      <c r="O223" s="2" t="n">
        <v>21</v>
      </c>
      <c r="P223" s="5" t="n">
        <v>9</v>
      </c>
      <c r="Q223" s="5" t="n">
        <v>0</v>
      </c>
      <c r="R223" s="5" t="n">
        <v>6</v>
      </c>
      <c r="S223" s="5" t="s">
        <v>51</v>
      </c>
      <c r="T223" s="5" t="s">
        <v>48</v>
      </c>
      <c r="U223" s="5" t="n">
        <v>46</v>
      </c>
      <c r="V223" s="5" t="n">
        <v>40</v>
      </c>
      <c r="W223" s="5" t="n">
        <v>39</v>
      </c>
      <c r="X223" s="5" t="n">
        <v>-1</v>
      </c>
      <c r="Y223" s="5" t="n">
        <v>-5</v>
      </c>
      <c r="Z223" s="5" t="n">
        <v>48</v>
      </c>
      <c r="AA223" s="5" t="n">
        <v>14159</v>
      </c>
      <c r="AB223" s="5" t="n">
        <v>10101</v>
      </c>
      <c r="AC223" s="5" t="n">
        <v>788</v>
      </c>
      <c r="AD223" s="6" t="n">
        <f aca="false">+(B223-B222)/(A223-A222)</f>
        <v>57.3950177935468</v>
      </c>
      <c r="AE223" s="6" t="n">
        <f aca="false">+(C223-C222)/(A223-A222)</f>
        <v>39.9715302490772</v>
      </c>
      <c r="AF223" s="6" t="n">
        <f aca="false">+AD223-AE223</f>
        <v>17.4234875444696</v>
      </c>
      <c r="AG223" s="6" t="n">
        <f aca="false">AVERAGE(D223:E223)</f>
        <v>1.95</v>
      </c>
      <c r="AH223" s="7" t="n">
        <f aca="false">(G223+G222)/2</f>
        <v>0.5</v>
      </c>
      <c r="AI223" s="7" t="n">
        <f aca="false">+G223-F223</f>
        <v>-1.4</v>
      </c>
      <c r="AJ223" s="8" t="n">
        <f aca="false">(+A223-A222)*24</f>
        <v>23.4166666666861</v>
      </c>
      <c r="AK223" s="8" t="n">
        <f aca="false">+AB223-AB222</f>
        <v>19</v>
      </c>
      <c r="AL223" s="8" t="n">
        <f aca="false">+AK223/AJ223*100</f>
        <v>81.13879003552</v>
      </c>
      <c r="AM223" s="9" t="n">
        <f aca="false">+(C223-C222)/AK223</f>
        <v>2.05263157894737</v>
      </c>
      <c r="AN223" s="8" t="n">
        <f aca="false">+AK223/AJ223*24</f>
        <v>19.4733096085248</v>
      </c>
      <c r="AO223" s="8" t="n">
        <f aca="false">+AC223-AC222</f>
        <v>0</v>
      </c>
      <c r="AP223" s="8" t="n">
        <f aca="false">+AO223/AJ223*24</f>
        <v>0</v>
      </c>
      <c r="AQ223" s="8" t="n">
        <f aca="false">+AA223-AA222</f>
        <v>11</v>
      </c>
      <c r="AR223" s="6" t="n">
        <f aca="false">+AQ223/AJ223</f>
        <v>0.469750889679326</v>
      </c>
      <c r="AS223" s="6" t="n">
        <f aca="false">+AR223*24</f>
        <v>11.2740213523038</v>
      </c>
      <c r="AT223" s="8" t="n">
        <f aca="false">+AJ223/AQ223*60</f>
        <v>127.727272727379</v>
      </c>
      <c r="AU223" s="8" t="n">
        <f aca="false">+AK223/AQ223*60</f>
        <v>103.636363636364</v>
      </c>
      <c r="AV223" s="5" t="s">
        <v>154</v>
      </c>
    </row>
    <row collapsed="false" customFormat="false" customHeight="false" hidden="false" ht="12.65" outlineLevel="0" r="224">
      <c r="A224" s="1" t="n">
        <v>40612.7291666667</v>
      </c>
      <c r="B224" s="0" t="n">
        <v>51087</v>
      </c>
      <c r="C224" s="0" t="n">
        <v>117214</v>
      </c>
      <c r="D224" s="3" t="n">
        <v>3.4</v>
      </c>
      <c r="E224" s="3" t="n">
        <v>0</v>
      </c>
      <c r="F224" s="3" t="n">
        <v>1</v>
      </c>
      <c r="G224" s="4" t="n">
        <v>1</v>
      </c>
      <c r="H224" s="4" t="n">
        <v>17.8</v>
      </c>
      <c r="I224" s="4" t="n">
        <v>20.9</v>
      </c>
      <c r="J224" s="4" t="n">
        <v>19.7</v>
      </c>
      <c r="K224" s="4" t="n">
        <v>20.6</v>
      </c>
      <c r="L224" s="4" t="n">
        <v>21.9</v>
      </c>
      <c r="M224" s="4" t="n">
        <v>17.8</v>
      </c>
      <c r="N224" s="4" t="n">
        <v>21</v>
      </c>
      <c r="O224" s="2" t="n">
        <v>21</v>
      </c>
      <c r="P224" s="5" t="n">
        <v>9</v>
      </c>
      <c r="Q224" s="5" t="n">
        <v>0</v>
      </c>
      <c r="R224" s="5" t="n">
        <v>4</v>
      </c>
      <c r="S224" s="5" t="s">
        <v>51</v>
      </c>
      <c r="T224" s="5" t="s">
        <v>48</v>
      </c>
      <c r="U224" s="5" t="n">
        <v>41</v>
      </c>
      <c r="V224" s="5" t="n">
        <v>40</v>
      </c>
      <c r="W224" s="5" t="n">
        <v>34</v>
      </c>
      <c r="X224" s="5" t="n">
        <v>0</v>
      </c>
      <c r="Y224" s="5" t="n">
        <v>-4</v>
      </c>
      <c r="Z224" s="5" t="n">
        <v>47</v>
      </c>
      <c r="AA224" s="5" t="n">
        <v>14178</v>
      </c>
      <c r="AB224" s="5" t="n">
        <v>10119</v>
      </c>
      <c r="AC224" s="5" t="n">
        <v>788</v>
      </c>
      <c r="AD224" s="6" t="n">
        <f aca="false">+(B224-B223)/(A224-A223)</f>
        <v>54.4329896908523</v>
      </c>
      <c r="AE224" s="6" t="n">
        <f aca="false">+(C224-C223)/(A224-A223)</f>
        <v>34.6391752578151</v>
      </c>
      <c r="AF224" s="6" t="n">
        <f aca="false">+AD224-AE224</f>
        <v>19.7938144330372</v>
      </c>
      <c r="AG224" s="6" t="n">
        <f aca="false">AVERAGE(D224:E224)</f>
        <v>1.7</v>
      </c>
      <c r="AH224" s="7" t="n">
        <f aca="false">(G224+G223)/2</f>
        <v>1</v>
      </c>
      <c r="AI224" s="7" t="n">
        <f aca="false">+G224-F224</f>
        <v>0</v>
      </c>
      <c r="AJ224" s="8" t="n">
        <f aca="false">(+A224-A223)*24</f>
        <v>24.2499999999418</v>
      </c>
      <c r="AK224" s="8" t="n">
        <f aca="false">+AB224-AB223</f>
        <v>18</v>
      </c>
      <c r="AL224" s="8" t="n">
        <f aca="false">+AK224/AJ224*100</f>
        <v>74.2268041238895</v>
      </c>
      <c r="AM224" s="9" t="n">
        <f aca="false">+(C224-C223)/AK224</f>
        <v>1.94444444444444</v>
      </c>
      <c r="AN224" s="8" t="n">
        <f aca="false">+AK224/AJ224*24</f>
        <v>17.8144329897335</v>
      </c>
      <c r="AO224" s="8" t="n">
        <f aca="false">+AC224-AC223</f>
        <v>0</v>
      </c>
      <c r="AP224" s="8" t="n">
        <f aca="false">+AO224/AJ224*24</f>
        <v>0</v>
      </c>
      <c r="AQ224" s="8" t="n">
        <f aca="false">+AA224-AA223</f>
        <v>19</v>
      </c>
      <c r="AR224" s="6" t="n">
        <f aca="false">+AQ224/AJ224</f>
        <v>0.783505154641056</v>
      </c>
      <c r="AS224" s="6" t="n">
        <f aca="false">+AR224*24</f>
        <v>18.8041237113853</v>
      </c>
      <c r="AT224" s="8" t="n">
        <f aca="false">+AJ224/AQ224*60</f>
        <v>76.5789473682372</v>
      </c>
      <c r="AU224" s="8" t="n">
        <f aca="false">+AK224/AQ224*60</f>
        <v>56.8421052631579</v>
      </c>
    </row>
    <row collapsed="false" customFormat="false" customHeight="false" hidden="false" ht="12.65" outlineLevel="0" r="225">
      <c r="A225" s="1" t="n">
        <v>40613.7986111111</v>
      </c>
      <c r="B225" s="2" t="n">
        <v>51140</v>
      </c>
      <c r="C225" s="0" t="n">
        <v>117250</v>
      </c>
      <c r="D225" s="3" t="n">
        <v>2.2</v>
      </c>
      <c r="E225" s="3" t="n">
        <v>-1.4</v>
      </c>
      <c r="F225" s="3" t="n">
        <v>1.4</v>
      </c>
      <c r="G225" s="4" t="n">
        <v>0</v>
      </c>
      <c r="H225" s="4" t="n">
        <v>20.8</v>
      </c>
      <c r="I225" s="4" t="n">
        <v>21.9</v>
      </c>
      <c r="J225" s="4" t="n">
        <v>17.8</v>
      </c>
      <c r="K225" s="4" t="n">
        <v>21.3</v>
      </c>
      <c r="L225" s="4" t="n">
        <v>22.9</v>
      </c>
      <c r="M225" s="4" t="n">
        <v>20.5</v>
      </c>
      <c r="N225" s="4" t="n">
        <v>21.5</v>
      </c>
      <c r="O225" s="2" t="n">
        <v>21</v>
      </c>
      <c r="P225" s="5" t="n">
        <v>9</v>
      </c>
      <c r="Q225" s="5" t="n">
        <v>0</v>
      </c>
      <c r="R225" s="5" t="n">
        <v>4</v>
      </c>
      <c r="S225" s="5" t="s">
        <v>51</v>
      </c>
      <c r="T225" s="5" t="s">
        <v>48</v>
      </c>
      <c r="U225" s="5" t="n">
        <v>41</v>
      </c>
      <c r="V225" s="5" t="n">
        <v>41</v>
      </c>
      <c r="W225" s="5" t="n">
        <v>34</v>
      </c>
      <c r="X225" s="5" t="n">
        <v>1</v>
      </c>
      <c r="Y225" s="5" t="n">
        <v>-4</v>
      </c>
      <c r="Z225" s="5" t="n">
        <v>45</v>
      </c>
      <c r="AA225" s="5" t="n">
        <v>14197</v>
      </c>
      <c r="AB225" s="5" t="n">
        <v>10136</v>
      </c>
      <c r="AC225" s="5" t="n">
        <v>788</v>
      </c>
      <c r="AD225" s="6" t="n">
        <f aca="false">+(B225-B224)/(A225-A224)</f>
        <v>49.5584415584041</v>
      </c>
      <c r="AE225" s="6" t="n">
        <f aca="false">+(C225-C224)/(A225-A224)</f>
        <v>33.6623376623122</v>
      </c>
      <c r="AF225" s="6" t="n">
        <f aca="false">+AD225-AE225</f>
        <v>15.8961038960919</v>
      </c>
      <c r="AG225" s="6" t="n">
        <f aca="false">AVERAGE(D225:E225)</f>
        <v>0.4</v>
      </c>
      <c r="AH225" s="7" t="n">
        <f aca="false">(G225+G224)/2</f>
        <v>0.5</v>
      </c>
      <c r="AI225" s="7" t="n">
        <f aca="false">+G225-F225</f>
        <v>-1.4</v>
      </c>
      <c r="AJ225" s="8" t="n">
        <f aca="false">(+A225-A224)*24</f>
        <v>25.6666666666861</v>
      </c>
      <c r="AK225" s="8" t="n">
        <f aca="false">+AB225-AB224</f>
        <v>17</v>
      </c>
      <c r="AL225" s="8" t="n">
        <f aca="false">+AK225/AJ225*100</f>
        <v>66.2337662337162</v>
      </c>
      <c r="AM225" s="9" t="n">
        <f aca="false">+(C225-C224)/AK225</f>
        <v>2.11764705882353</v>
      </c>
      <c r="AN225" s="8" t="n">
        <f aca="false">+AK225/AJ225*24</f>
        <v>15.8961038960919</v>
      </c>
      <c r="AO225" s="8" t="n">
        <f aca="false">+AC225-AC224</f>
        <v>0</v>
      </c>
      <c r="AP225" s="8" t="n">
        <f aca="false">+AO225/AJ225*24</f>
        <v>0</v>
      </c>
      <c r="AQ225" s="8" t="n">
        <f aca="false">+AA225-AA224</f>
        <v>19</v>
      </c>
      <c r="AR225" s="6" t="n">
        <f aca="false">+AQ225/AJ225</f>
        <v>0.740259740259181</v>
      </c>
      <c r="AS225" s="6" t="n">
        <f aca="false">+AR225*24</f>
        <v>17.7662337662203</v>
      </c>
      <c r="AT225" s="8" t="n">
        <f aca="false">+AJ225/AQ225*60</f>
        <v>81.0526315790086</v>
      </c>
      <c r="AU225" s="8" t="n">
        <f aca="false">+AK225/AQ225*60</f>
        <v>53.6842105263158</v>
      </c>
    </row>
    <row collapsed="false" customFormat="false" customHeight="false" hidden="false" ht="12.65" outlineLevel="0" r="226">
      <c r="A226" s="1" t="n">
        <v>40614.7916666667</v>
      </c>
      <c r="B226" s="2" t="n">
        <v>51186</v>
      </c>
      <c r="C226" s="0" t="n">
        <v>117282</v>
      </c>
      <c r="D226" s="3" t="n">
        <v>5.3</v>
      </c>
      <c r="E226" s="3" t="n">
        <v>1.2</v>
      </c>
      <c r="F226" s="3" t="n">
        <v>0</v>
      </c>
      <c r="G226" s="4" t="n">
        <v>1</v>
      </c>
      <c r="H226" s="4" t="n">
        <v>21.8</v>
      </c>
      <c r="I226" s="4" t="n">
        <v>21.8</v>
      </c>
      <c r="J226" s="4" t="n">
        <v>20.5</v>
      </c>
      <c r="K226" s="4" t="n">
        <v>20.5</v>
      </c>
      <c r="L226" s="4" t="n">
        <v>21.9</v>
      </c>
      <c r="M226" s="4" t="n">
        <v>20.5</v>
      </c>
      <c r="N226" s="4" t="n">
        <v>21.5</v>
      </c>
      <c r="O226" s="2" t="n">
        <v>21</v>
      </c>
      <c r="P226" s="5" t="n">
        <v>9</v>
      </c>
      <c r="Q226" s="5" t="n">
        <v>0</v>
      </c>
      <c r="R226" s="5" t="n">
        <v>4</v>
      </c>
      <c r="S226" s="5" t="s">
        <v>51</v>
      </c>
      <c r="T226" s="5" t="s">
        <v>48</v>
      </c>
      <c r="U226" s="5" t="n">
        <v>41</v>
      </c>
      <c r="V226" s="5" t="n">
        <v>40</v>
      </c>
      <c r="W226" s="5" t="n">
        <v>34</v>
      </c>
      <c r="X226" s="5" t="n">
        <v>0</v>
      </c>
      <c r="Y226" s="5" t="n">
        <v>-4</v>
      </c>
      <c r="Z226" s="5" t="n">
        <v>46</v>
      </c>
      <c r="AA226" s="5" t="n">
        <v>14217</v>
      </c>
      <c r="AB226" s="5" t="n">
        <v>10152</v>
      </c>
      <c r="AC226" s="5" t="n">
        <v>788</v>
      </c>
      <c r="AD226" s="6" t="n">
        <f aca="false">+(B226-B225)/(A226-A225)</f>
        <v>46.321678321716</v>
      </c>
      <c r="AE226" s="6" t="n">
        <f aca="false">+(C226-C225)/(A226-A225)</f>
        <v>32.2237762238025</v>
      </c>
      <c r="AF226" s="6" t="n">
        <f aca="false">+AD226-AE226</f>
        <v>14.0979020979136</v>
      </c>
      <c r="AG226" s="6" t="n">
        <f aca="false">AVERAGE(D226:E226)</f>
        <v>3.25</v>
      </c>
      <c r="AH226" s="7" t="n">
        <f aca="false">(G226+G225)/2</f>
        <v>0.5</v>
      </c>
      <c r="AI226" s="7" t="n">
        <f aca="false">+G226-F226</f>
        <v>1</v>
      </c>
      <c r="AJ226" s="8" t="n">
        <f aca="false">(+A226-A225)*24</f>
        <v>23.8333333333139</v>
      </c>
      <c r="AK226" s="8" t="n">
        <f aca="false">+AB226-AB225</f>
        <v>16</v>
      </c>
      <c r="AL226" s="8" t="n">
        <f aca="false">+AK226/AJ226*100</f>
        <v>67.1328671329218</v>
      </c>
      <c r="AM226" s="9" t="n">
        <f aca="false">+(C226-C225)/AK226</f>
        <v>2</v>
      </c>
      <c r="AN226" s="8" t="n">
        <f aca="false">+AK226/AJ226*24</f>
        <v>16.1118881119012</v>
      </c>
      <c r="AO226" s="8" t="n">
        <f aca="false">+AC226-AC225</f>
        <v>0</v>
      </c>
      <c r="AP226" s="8" t="n">
        <f aca="false">+AO226/AJ226*24</f>
        <v>0</v>
      </c>
      <c r="AQ226" s="8" t="n">
        <f aca="false">+AA226-AA225</f>
        <v>20</v>
      </c>
      <c r="AR226" s="6" t="n">
        <f aca="false">+AQ226/AJ226</f>
        <v>0.839160839161522</v>
      </c>
      <c r="AS226" s="6" t="n">
        <f aca="false">+AR226*24</f>
        <v>20.1398601398765</v>
      </c>
      <c r="AT226" s="8" t="n">
        <f aca="false">+AJ226/AQ226*60</f>
        <v>71.4999999999418</v>
      </c>
      <c r="AU226" s="8" t="n">
        <f aca="false">+AK226/AQ226*60</f>
        <v>48</v>
      </c>
    </row>
    <row collapsed="false" customFormat="false" customHeight="false" hidden="false" ht="12.65" outlineLevel="0" r="227">
      <c r="A227" s="1" t="n">
        <v>40615.71875</v>
      </c>
      <c r="B227" s="2" t="n">
        <v>51230</v>
      </c>
      <c r="C227" s="0" t="n">
        <v>117312</v>
      </c>
      <c r="D227" s="3" t="n">
        <v>7.1</v>
      </c>
      <c r="E227" s="3" t="n">
        <v>0.5</v>
      </c>
      <c r="F227" s="3" t="n">
        <v>4.7</v>
      </c>
      <c r="G227" s="4" t="n">
        <v>4</v>
      </c>
      <c r="H227" s="4" t="n">
        <v>21.7</v>
      </c>
      <c r="I227" s="4" t="n">
        <v>21.9</v>
      </c>
      <c r="J227" s="4" t="n">
        <v>20.5</v>
      </c>
      <c r="K227" s="4" t="n">
        <v>20.8</v>
      </c>
      <c r="L227" s="4" t="n">
        <v>21.9</v>
      </c>
      <c r="M227" s="4" t="n">
        <v>20.5</v>
      </c>
      <c r="N227" s="4" t="n">
        <v>21.5</v>
      </c>
      <c r="O227" s="2" t="n">
        <v>21</v>
      </c>
      <c r="P227" s="5" t="n">
        <v>9</v>
      </c>
      <c r="Q227" s="5" t="n">
        <v>0</v>
      </c>
      <c r="R227" s="5" t="n">
        <v>4</v>
      </c>
      <c r="S227" s="5" t="s">
        <v>51</v>
      </c>
      <c r="T227" s="5" t="s">
        <v>48</v>
      </c>
      <c r="U227" s="5" t="n">
        <v>42</v>
      </c>
      <c r="V227" s="5" t="n">
        <v>38</v>
      </c>
      <c r="W227" s="5" t="n">
        <v>35</v>
      </c>
      <c r="X227" s="5" t="n">
        <v>0</v>
      </c>
      <c r="Y227" s="5" t="n">
        <v>-4</v>
      </c>
      <c r="Z227" s="5" t="n">
        <v>48</v>
      </c>
      <c r="AA227" s="5" t="n">
        <v>14237</v>
      </c>
      <c r="AB227" s="5" t="n">
        <v>10167</v>
      </c>
      <c r="AC227" s="5" t="n">
        <v>788</v>
      </c>
      <c r="AD227" s="6" t="n">
        <f aca="false">+(B227-B226)/(A227-A226)</f>
        <v>47.4606741571792</v>
      </c>
      <c r="AE227" s="6" t="n">
        <f aca="false">+(C227-C226)/(A227-A226)</f>
        <v>32.3595505617131</v>
      </c>
      <c r="AF227" s="6" t="n">
        <f aca="false">+AD227-AE227</f>
        <v>15.1011235954661</v>
      </c>
      <c r="AG227" s="6" t="n">
        <f aca="false">AVERAGE(D227:E227)</f>
        <v>3.8</v>
      </c>
      <c r="AH227" s="7" t="n">
        <f aca="false">(G227+G226)/2</f>
        <v>2.5</v>
      </c>
      <c r="AI227" s="7" t="n">
        <f aca="false">+G227-F227</f>
        <v>-0.7</v>
      </c>
      <c r="AJ227" s="8" t="n">
        <f aca="false">(+A227-A226)*24</f>
        <v>22.2500000000582</v>
      </c>
      <c r="AK227" s="8" t="n">
        <f aca="false">+AB227-AB226</f>
        <v>15</v>
      </c>
      <c r="AL227" s="8" t="n">
        <f aca="false">+AK227/AJ227*100</f>
        <v>67.4157303369023</v>
      </c>
      <c r="AM227" s="9" t="n">
        <f aca="false">+(C227-C226)/AK227</f>
        <v>2</v>
      </c>
      <c r="AN227" s="8" t="n">
        <f aca="false">+AK227/AJ227*24</f>
        <v>16.1797752808566</v>
      </c>
      <c r="AO227" s="8" t="n">
        <f aca="false">+AC227-AC226</f>
        <v>0</v>
      </c>
      <c r="AP227" s="8" t="n">
        <f aca="false">+AO227/AJ227*24</f>
        <v>0</v>
      </c>
      <c r="AQ227" s="8" t="n">
        <f aca="false">+AA227-AA226</f>
        <v>20</v>
      </c>
      <c r="AR227" s="6" t="n">
        <f aca="false">+AQ227/AJ227</f>
        <v>0.898876404492031</v>
      </c>
      <c r="AS227" s="6" t="n">
        <f aca="false">+AR227*24</f>
        <v>21.5730337078087</v>
      </c>
      <c r="AT227" s="8" t="n">
        <f aca="false">+AJ227/AQ227*60</f>
        <v>66.7500000001746</v>
      </c>
      <c r="AU227" s="8" t="n">
        <f aca="false">+AK227/AQ227*60</f>
        <v>45</v>
      </c>
    </row>
    <row collapsed="false" customFormat="false" customHeight="false" hidden="false" ht="12.65" outlineLevel="0" r="228">
      <c r="A228" s="1" t="n">
        <v>40616.7083333333</v>
      </c>
      <c r="B228" s="2" t="n">
        <v>51275</v>
      </c>
      <c r="C228" s="0" t="n">
        <v>117341</v>
      </c>
      <c r="D228" s="3" t="n">
        <v>6.9</v>
      </c>
      <c r="E228" s="3" t="n">
        <v>1</v>
      </c>
      <c r="F228" s="3" t="n">
        <v>5</v>
      </c>
      <c r="G228" s="4" t="n">
        <v>4</v>
      </c>
      <c r="H228" s="4" t="n">
        <v>21.7</v>
      </c>
      <c r="I228" s="4" t="n">
        <v>21.9</v>
      </c>
      <c r="J228" s="4" t="n">
        <v>20.7</v>
      </c>
      <c r="K228" s="4" t="n">
        <v>21.3</v>
      </c>
      <c r="L228" s="4" t="n">
        <v>21.9</v>
      </c>
      <c r="M228" s="4" t="n">
        <v>20.5</v>
      </c>
      <c r="N228" s="4" t="n">
        <v>21.5</v>
      </c>
      <c r="O228" s="2" t="n">
        <v>21</v>
      </c>
      <c r="P228" s="5" t="n">
        <v>9</v>
      </c>
      <c r="Q228" s="5" t="n">
        <v>0</v>
      </c>
      <c r="R228" s="5" t="n">
        <v>4</v>
      </c>
      <c r="S228" s="5" t="s">
        <v>51</v>
      </c>
      <c r="T228" s="5" t="s">
        <v>48</v>
      </c>
      <c r="U228" s="5" t="n">
        <v>43</v>
      </c>
      <c r="V228" s="5" t="n">
        <v>38</v>
      </c>
      <c r="W228" s="5" t="n">
        <v>36</v>
      </c>
      <c r="X228" s="5" t="n">
        <v>0</v>
      </c>
      <c r="Y228" s="5" t="n">
        <v>-4</v>
      </c>
      <c r="Z228" s="5" t="n">
        <v>47</v>
      </c>
      <c r="AA228" s="5" t="n">
        <v>14259</v>
      </c>
      <c r="AB228" s="5" t="n">
        <v>10181</v>
      </c>
      <c r="AC228" s="5" t="n">
        <v>788</v>
      </c>
      <c r="AD228" s="6" t="n">
        <f aca="false">+(B228-B227)/(A228-A227)</f>
        <v>45.4736842104149</v>
      </c>
      <c r="AE228" s="6" t="n">
        <f aca="false">+(C228-C227)/(A228-A227)</f>
        <v>29.3052631578229</v>
      </c>
      <c r="AF228" s="6" t="n">
        <f aca="false">+AD228-AE228</f>
        <v>16.168421052592</v>
      </c>
      <c r="AG228" s="6" t="n">
        <f aca="false">AVERAGE(D228:E228)</f>
        <v>3.95</v>
      </c>
      <c r="AH228" s="7" t="n">
        <f aca="false">(G228+G227)/2</f>
        <v>4</v>
      </c>
      <c r="AI228" s="7" t="n">
        <f aca="false">+G228-F228</f>
        <v>-1</v>
      </c>
      <c r="AJ228" s="8" t="n">
        <f aca="false">(+A228-A227)*24</f>
        <v>23.7500000000582</v>
      </c>
      <c r="AK228" s="8" t="n">
        <f aca="false">+AB228-AB227</f>
        <v>14</v>
      </c>
      <c r="AL228" s="8" t="n">
        <f aca="false">+AK228/AJ228*100</f>
        <v>58.9473684209082</v>
      </c>
      <c r="AM228" s="9" t="n">
        <f aca="false">+(C228-C227)/AK228</f>
        <v>2.07142857142857</v>
      </c>
      <c r="AN228" s="8" t="n">
        <f aca="false">+AK228/AJ228*24</f>
        <v>14.147368421018</v>
      </c>
      <c r="AO228" s="8" t="n">
        <f aca="false">+AC228-AC227</f>
        <v>0</v>
      </c>
      <c r="AP228" s="8" t="n">
        <f aca="false">+AO228/AJ228*24</f>
        <v>0</v>
      </c>
      <c r="AQ228" s="8" t="n">
        <f aca="false">+AA228-AA227</f>
        <v>22</v>
      </c>
      <c r="AR228" s="6" t="n">
        <f aca="false">+AQ228/AJ228</f>
        <v>0.926315789471414</v>
      </c>
      <c r="AS228" s="6" t="n">
        <f aca="false">+AR228*24</f>
        <v>22.2315789473139</v>
      </c>
      <c r="AT228" s="8" t="n">
        <f aca="false">+AJ228/AQ228*60</f>
        <v>64.772727272886</v>
      </c>
      <c r="AU228" s="8" t="n">
        <f aca="false">+AK228/AQ228*60</f>
        <v>38.1818181818182</v>
      </c>
    </row>
    <row collapsed="false" customFormat="false" customHeight="false" hidden="false" ht="12.65" outlineLevel="0" r="229">
      <c r="A229" s="1" t="n">
        <v>40617.7708333333</v>
      </c>
      <c r="B229" s="2" t="n">
        <v>51326</v>
      </c>
      <c r="C229" s="0" t="n">
        <v>117373</v>
      </c>
      <c r="D229" s="3" t="n">
        <v>5.4</v>
      </c>
      <c r="E229" s="3" t="n">
        <v>-0.9</v>
      </c>
      <c r="F229" s="3" t="n">
        <v>0.6</v>
      </c>
      <c r="G229" s="4" t="n">
        <v>2</v>
      </c>
      <c r="H229" s="4" t="n">
        <v>21.8</v>
      </c>
      <c r="I229" s="4" t="n">
        <v>22</v>
      </c>
      <c r="J229" s="4" t="n">
        <v>20.6</v>
      </c>
      <c r="K229" s="4" t="n">
        <v>21.8</v>
      </c>
      <c r="L229" s="4" t="n">
        <v>23.4</v>
      </c>
      <c r="M229" s="4" t="n">
        <v>20.5</v>
      </c>
      <c r="N229" s="4" t="n">
        <v>22.5</v>
      </c>
      <c r="O229" s="2" t="n">
        <v>21</v>
      </c>
      <c r="P229" s="5" t="n">
        <v>9</v>
      </c>
      <c r="Q229" s="5" t="n">
        <v>0</v>
      </c>
      <c r="R229" s="5" t="n">
        <v>4</v>
      </c>
      <c r="S229" s="5" t="s">
        <v>48</v>
      </c>
      <c r="T229" s="5" t="s">
        <v>48</v>
      </c>
      <c r="U229" s="5" t="n">
        <v>35</v>
      </c>
      <c r="V229" s="5" t="n">
        <v>38</v>
      </c>
      <c r="W229" s="5" t="n">
        <v>35</v>
      </c>
      <c r="X229" s="5" t="n">
        <v>3</v>
      </c>
      <c r="Y229" s="5" t="n">
        <v>0</v>
      </c>
      <c r="Z229" s="5" t="n">
        <v>46</v>
      </c>
      <c r="AA229" s="5" t="n">
        <v>14280</v>
      </c>
      <c r="AB229" s="5" t="n">
        <v>10196</v>
      </c>
      <c r="AC229" s="5" t="n">
        <v>788</v>
      </c>
      <c r="AD229" s="6" t="n">
        <f aca="false">+(B229-B228)/(A229-A228)</f>
        <v>48</v>
      </c>
      <c r="AE229" s="6" t="n">
        <f aca="false">+(C229-C228)/(A229-A228)</f>
        <v>30.1176470588235</v>
      </c>
      <c r="AF229" s="6" t="n">
        <f aca="false">+AD229-AE229</f>
        <v>17.8823529411765</v>
      </c>
      <c r="AG229" s="6" t="n">
        <f aca="false">AVERAGE(D229:E229)</f>
        <v>2.25</v>
      </c>
      <c r="AH229" s="7" t="n">
        <f aca="false">(G229+G228)/2</f>
        <v>3</v>
      </c>
      <c r="AI229" s="7" t="n">
        <f aca="false">+G229-F229</f>
        <v>1.4</v>
      </c>
      <c r="AJ229" s="8" t="n">
        <f aca="false">(+A229-A228)*24</f>
        <v>25.5</v>
      </c>
      <c r="AK229" s="8" t="n">
        <f aca="false">+AB229-AB228</f>
        <v>15</v>
      </c>
      <c r="AL229" s="8" t="n">
        <f aca="false">+AK229/AJ229*100</f>
        <v>58.8235294117647</v>
      </c>
      <c r="AM229" s="9" t="n">
        <f aca="false">+(C229-C228)/AK229</f>
        <v>2.13333333333333</v>
      </c>
      <c r="AN229" s="8" t="n">
        <f aca="false">+AK229/AJ229*24</f>
        <v>14.1176470588235</v>
      </c>
      <c r="AO229" s="8" t="n">
        <f aca="false">+AC229-AC228</f>
        <v>0</v>
      </c>
      <c r="AP229" s="8" t="n">
        <f aca="false">+AO229/AJ229*24</f>
        <v>0</v>
      </c>
      <c r="AQ229" s="8" t="n">
        <f aca="false">+AA229-AA228</f>
        <v>21</v>
      </c>
      <c r="AR229" s="6" t="n">
        <f aca="false">+AQ229/AJ229</f>
        <v>0.823529411764706</v>
      </c>
      <c r="AS229" s="6" t="n">
        <f aca="false">+AR229*24</f>
        <v>19.7647058823529</v>
      </c>
      <c r="AT229" s="8" t="n">
        <f aca="false">+AJ229/AQ229*60</f>
        <v>72.8571428571429</v>
      </c>
      <c r="AU229" s="8" t="n">
        <f aca="false">+AK229/AQ229*60</f>
        <v>42.8571428571429</v>
      </c>
    </row>
    <row collapsed="false" customFormat="false" customHeight="false" hidden="false" ht="12.65" outlineLevel="0" r="230">
      <c r="A230" s="1" t="n">
        <v>40618.7152777778</v>
      </c>
      <c r="B230" s="0" t="n">
        <v>51372</v>
      </c>
      <c r="C230" s="0" t="n">
        <v>117405</v>
      </c>
      <c r="D230" s="3" t="n">
        <v>3.4</v>
      </c>
      <c r="E230" s="3" t="n">
        <v>-4.4</v>
      </c>
      <c r="F230" s="3" t="n">
        <v>2.3</v>
      </c>
      <c r="G230" s="4" t="n">
        <v>0</v>
      </c>
      <c r="H230" s="4" t="n">
        <v>21.6</v>
      </c>
      <c r="I230" s="4" t="n">
        <v>22.3</v>
      </c>
      <c r="J230" s="4" t="n">
        <v>20.7</v>
      </c>
      <c r="K230" s="4" t="n">
        <v>22.3</v>
      </c>
      <c r="L230" s="4" t="n">
        <v>23.4</v>
      </c>
      <c r="M230" s="4" t="n">
        <v>20.5</v>
      </c>
      <c r="N230" s="4" t="n">
        <v>22.5</v>
      </c>
      <c r="O230" s="2" t="n">
        <v>21</v>
      </c>
      <c r="P230" s="5" t="n">
        <v>9</v>
      </c>
      <c r="Q230" s="5" t="n">
        <v>0</v>
      </c>
      <c r="R230" s="5" t="n">
        <v>4</v>
      </c>
      <c r="S230" s="5" t="s">
        <v>48</v>
      </c>
      <c r="T230" s="5" t="s">
        <v>48</v>
      </c>
      <c r="U230" s="5" t="n">
        <v>33</v>
      </c>
      <c r="V230" s="5" t="n">
        <v>37</v>
      </c>
      <c r="W230" s="5" t="n">
        <v>33</v>
      </c>
      <c r="X230" s="5" t="n">
        <v>3</v>
      </c>
      <c r="Y230" s="5" t="n">
        <v>0</v>
      </c>
      <c r="Z230" s="5" t="n">
        <v>47</v>
      </c>
      <c r="AA230" s="5" t="n">
        <v>14297</v>
      </c>
      <c r="AB230" s="5" t="n">
        <v>10212</v>
      </c>
      <c r="AC230" s="5" t="n">
        <v>788</v>
      </c>
      <c r="AD230" s="6" t="n">
        <f aca="false">+(B230-B229)/(A230-A229)</f>
        <v>48.7058823528995</v>
      </c>
      <c r="AE230" s="6" t="n">
        <f aca="false">+(C230-C229)/(A230-A229)</f>
        <v>33.8823529411475</v>
      </c>
      <c r="AF230" s="6" t="n">
        <f aca="false">+AD230-AE230</f>
        <v>14.823529411752</v>
      </c>
      <c r="AG230" s="6" t="n">
        <f aca="false">AVERAGE(D230:E230)</f>
        <v>-0.5</v>
      </c>
      <c r="AH230" s="7" t="n">
        <f aca="false">(G230+G229)/2</f>
        <v>1</v>
      </c>
      <c r="AI230" s="7" t="n">
        <f aca="false">+G230-F230</f>
        <v>-2.3</v>
      </c>
      <c r="AJ230" s="8" t="n">
        <f aca="false">(+A230-A229)*24</f>
        <v>22.6666666666861</v>
      </c>
      <c r="AK230" s="8" t="n">
        <f aca="false">+AB230-AB229</f>
        <v>16</v>
      </c>
      <c r="AL230" s="8" t="n">
        <f aca="false">+AK230/AJ230*100</f>
        <v>70.5882352940572</v>
      </c>
      <c r="AM230" s="9" t="n">
        <f aca="false">+(C230-C229)/AK230</f>
        <v>2</v>
      </c>
      <c r="AN230" s="8" t="n">
        <f aca="false">+AK230/AJ230*24</f>
        <v>16.9411764705737</v>
      </c>
      <c r="AO230" s="8" t="n">
        <f aca="false">+AC230-AC229</f>
        <v>0</v>
      </c>
      <c r="AP230" s="8" t="n">
        <f aca="false">+AO230/AJ230*24</f>
        <v>0</v>
      </c>
      <c r="AQ230" s="8" t="n">
        <f aca="false">+AA230-AA229</f>
        <v>17</v>
      </c>
      <c r="AR230" s="6" t="n">
        <f aca="false">+AQ230/AJ230</f>
        <v>0.749999999999358</v>
      </c>
      <c r="AS230" s="6" t="n">
        <f aca="false">+AR230*24</f>
        <v>17.9999999999846</v>
      </c>
      <c r="AT230" s="8" t="n">
        <f aca="false">+AJ230/AQ230*60</f>
        <v>80.0000000000685</v>
      </c>
      <c r="AU230" s="8" t="n">
        <f aca="false">+AK230/AQ230*60</f>
        <v>56.4705882352941</v>
      </c>
    </row>
    <row collapsed="false" customFormat="false" customHeight="false" hidden="false" ht="12.65" outlineLevel="0" r="231">
      <c r="A231" s="1" t="n">
        <v>40619.7569444444</v>
      </c>
      <c r="B231" s="0" t="n">
        <v>51431</v>
      </c>
      <c r="C231" s="0" t="n">
        <v>117447</v>
      </c>
      <c r="D231" s="3" t="n">
        <v>3.7</v>
      </c>
      <c r="E231" s="3" t="n">
        <v>-3.9</v>
      </c>
      <c r="F231" s="3" t="n">
        <v>2.6</v>
      </c>
      <c r="G231" s="4" t="n">
        <v>1</v>
      </c>
      <c r="H231" s="4" t="n">
        <v>17.1</v>
      </c>
      <c r="I231" s="4" t="n">
        <v>21.9</v>
      </c>
      <c r="J231" s="4" t="n">
        <v>15</v>
      </c>
      <c r="K231" s="4" t="n">
        <v>21.6</v>
      </c>
      <c r="L231" s="4" t="n">
        <v>22.4</v>
      </c>
      <c r="M231" s="4" t="n">
        <v>20.4</v>
      </c>
      <c r="N231" s="4" t="n">
        <v>21.5</v>
      </c>
      <c r="O231" s="2" t="n">
        <v>21</v>
      </c>
      <c r="P231" s="5" t="n">
        <v>9</v>
      </c>
      <c r="Q231" s="5" t="n">
        <v>0</v>
      </c>
      <c r="R231" s="5" t="n">
        <v>4</v>
      </c>
      <c r="S231" s="5" t="s">
        <v>48</v>
      </c>
      <c r="T231" s="5" t="s">
        <v>48</v>
      </c>
      <c r="U231" s="5" t="n">
        <v>33</v>
      </c>
      <c r="V231" s="5" t="n">
        <v>40</v>
      </c>
      <c r="W231" s="5" t="n">
        <v>33</v>
      </c>
      <c r="X231" s="5" t="n">
        <v>-1</v>
      </c>
      <c r="Y231" s="5" t="n">
        <v>-4</v>
      </c>
      <c r="Z231" s="5" t="n">
        <v>51</v>
      </c>
      <c r="AA231" s="5" t="n">
        <v>14314</v>
      </c>
      <c r="AB231" s="5" t="n">
        <v>10231</v>
      </c>
      <c r="AC231" s="5" t="n">
        <v>788</v>
      </c>
      <c r="AD231" s="6" t="n">
        <f aca="false">+(B231-B230)/(A231-A230)</f>
        <v>56.6400000001319</v>
      </c>
      <c r="AE231" s="6" t="n">
        <f aca="false">+(C231-C230)/(A231-A230)</f>
        <v>40.3200000000939</v>
      </c>
      <c r="AF231" s="6" t="n">
        <f aca="false">+AD231-AE231</f>
        <v>16.320000000038</v>
      </c>
      <c r="AG231" s="6" t="n">
        <f aca="false">AVERAGE(D231:E231)</f>
        <v>-0.0999999999999999</v>
      </c>
      <c r="AH231" s="7" t="n">
        <f aca="false">(G231+G230)/2</f>
        <v>0.5</v>
      </c>
      <c r="AI231" s="7" t="n">
        <f aca="false">+G231-F231</f>
        <v>-1.6</v>
      </c>
      <c r="AJ231" s="8" t="n">
        <f aca="false">(+A231-A230)*24</f>
        <v>24.9999999999418</v>
      </c>
      <c r="AK231" s="8" t="n">
        <f aca="false">+AB231-AB230</f>
        <v>19</v>
      </c>
      <c r="AL231" s="8" t="n">
        <f aca="false">+AK231/AJ231*100</f>
        <v>76.000000000177</v>
      </c>
      <c r="AM231" s="9" t="n">
        <f aca="false">+(C231-C230)/AK231</f>
        <v>2.21052631578947</v>
      </c>
      <c r="AN231" s="8" t="n">
        <f aca="false">+AK231/AJ231*24</f>
        <v>18.2400000000425</v>
      </c>
      <c r="AO231" s="8" t="n">
        <f aca="false">+AC231-AC230</f>
        <v>0</v>
      </c>
      <c r="AP231" s="8" t="n">
        <f aca="false">+AO231/AJ231*24</f>
        <v>0</v>
      </c>
      <c r="AQ231" s="8" t="n">
        <f aca="false">+AA231-AA230</f>
        <v>17</v>
      </c>
      <c r="AR231" s="6" t="n">
        <f aca="false">+AQ231/AJ231</f>
        <v>0.680000000001583</v>
      </c>
      <c r="AS231" s="6" t="n">
        <f aca="false">+AR231*24</f>
        <v>16.320000000038</v>
      </c>
      <c r="AT231" s="8" t="n">
        <f aca="false">+AJ231/AQ231*60</f>
        <v>88.2352941174416</v>
      </c>
      <c r="AU231" s="8" t="n">
        <f aca="false">+AK231/AQ231*60</f>
        <v>67.0588235294118</v>
      </c>
      <c r="AV231" s="5" t="s">
        <v>155</v>
      </c>
    </row>
    <row collapsed="false" customFormat="false" customHeight="false" hidden="false" ht="12.65" outlineLevel="0" r="232">
      <c r="A232" s="1" t="n">
        <v>40620.7916666667</v>
      </c>
      <c r="B232" s="2" t="n">
        <v>51483</v>
      </c>
      <c r="C232" s="0" t="n">
        <v>117485</v>
      </c>
      <c r="D232" s="3" t="n">
        <v>3.4</v>
      </c>
      <c r="E232" s="3" t="n">
        <v>-1.3</v>
      </c>
      <c r="F232" s="3" t="n">
        <v>0.5</v>
      </c>
      <c r="G232" s="4" t="n">
        <v>-4</v>
      </c>
      <c r="H232" s="4" t="n">
        <v>20.3</v>
      </c>
      <c r="I232" s="4" t="n">
        <v>20.4</v>
      </c>
      <c r="J232" s="4" t="n">
        <v>16</v>
      </c>
      <c r="K232" s="4" t="n">
        <v>20.8</v>
      </c>
      <c r="L232" s="4" t="n">
        <v>22.4</v>
      </c>
      <c r="M232" s="4" t="n">
        <v>20</v>
      </c>
      <c r="N232" s="4" t="n">
        <v>21</v>
      </c>
      <c r="O232" s="2" t="n">
        <v>21</v>
      </c>
      <c r="P232" s="5" t="n">
        <v>9</v>
      </c>
      <c r="Q232" s="5" t="n">
        <v>0</v>
      </c>
      <c r="R232" s="5" t="n">
        <v>4</v>
      </c>
      <c r="S232" s="5" t="s">
        <v>51</v>
      </c>
      <c r="T232" s="5" t="s">
        <v>48</v>
      </c>
      <c r="U232" s="5" t="n">
        <v>44</v>
      </c>
      <c r="V232" s="5" t="n">
        <v>44</v>
      </c>
      <c r="W232" s="5" t="n">
        <v>38</v>
      </c>
      <c r="X232" s="5" t="n">
        <v>-1</v>
      </c>
      <c r="Y232" s="5" t="n">
        <v>-5</v>
      </c>
      <c r="Z232" s="5" t="n">
        <v>45</v>
      </c>
      <c r="AA232" s="5" t="n">
        <v>14331</v>
      </c>
      <c r="AB232" s="5" t="n">
        <v>10250</v>
      </c>
      <c r="AC232" s="5" t="n">
        <v>788</v>
      </c>
      <c r="AD232" s="6" t="n">
        <f aca="false">+(B232-B231)/(A232-A231)</f>
        <v>50.255033557204</v>
      </c>
      <c r="AE232" s="6" t="n">
        <f aca="false">+(C232-C231)/(A232-A231)</f>
        <v>36.7248322148799</v>
      </c>
      <c r="AF232" s="6" t="n">
        <f aca="false">+AD232-AE232</f>
        <v>13.5302013423242</v>
      </c>
      <c r="AG232" s="6" t="n">
        <f aca="false">AVERAGE(D232:E232)</f>
        <v>1.05</v>
      </c>
      <c r="AH232" s="7" t="n">
        <f aca="false">(G232+G231)/2</f>
        <v>-1.5</v>
      </c>
      <c r="AI232" s="7" t="n">
        <f aca="false">+G232-F232</f>
        <v>-4.5</v>
      </c>
      <c r="AJ232" s="8" t="n">
        <f aca="false">(+A232-A231)*24</f>
        <v>24.8333333332557</v>
      </c>
      <c r="AK232" s="8" t="n">
        <f aca="false">+AB232-AB231</f>
        <v>19</v>
      </c>
      <c r="AL232" s="8" t="n">
        <f aca="false">+AK232/AJ232*100</f>
        <v>76.5100671143331</v>
      </c>
      <c r="AM232" s="9" t="n">
        <f aca="false">+(C232-C231)/AK232</f>
        <v>2</v>
      </c>
      <c r="AN232" s="8" t="n">
        <f aca="false">+AK232/AJ232*24</f>
        <v>18.3624161074399</v>
      </c>
      <c r="AO232" s="8" t="n">
        <f aca="false">+AC232-AC231</f>
        <v>0</v>
      </c>
      <c r="AP232" s="8" t="n">
        <f aca="false">+AO232/AJ232*24</f>
        <v>0</v>
      </c>
      <c r="AQ232" s="8" t="n">
        <f aca="false">+AA232-AA231</f>
        <v>17</v>
      </c>
      <c r="AR232" s="6" t="n">
        <f aca="false">+AQ232/AJ232</f>
        <v>0.684563758391401</v>
      </c>
      <c r="AS232" s="6" t="n">
        <f aca="false">+AR232*24</f>
        <v>16.4295302013936</v>
      </c>
      <c r="AT232" s="8" t="n">
        <f aca="false">+AJ232/AQ232*60</f>
        <v>87.6470588232555</v>
      </c>
      <c r="AU232" s="8" t="n">
        <f aca="false">+AK232/AQ232*60</f>
        <v>67.0588235294118</v>
      </c>
      <c r="AV232" s="5" t="s">
        <v>156</v>
      </c>
    </row>
    <row collapsed="false" customFormat="false" customHeight="false" hidden="false" ht="12.65" outlineLevel="0" r="233">
      <c r="A233" s="1" t="n">
        <v>40621.7916666667</v>
      </c>
      <c r="B233" s="2" t="n">
        <v>51531</v>
      </c>
      <c r="C233" s="0" t="n">
        <v>117520</v>
      </c>
      <c r="D233" s="3" t="n">
        <v>7.4</v>
      </c>
      <c r="E233" s="3" t="n">
        <v>-2.4</v>
      </c>
      <c r="F233" s="3" t="n">
        <v>2.6</v>
      </c>
      <c r="G233" s="4" t="n">
        <v>1</v>
      </c>
      <c r="H233" s="4" t="n">
        <v>15.9</v>
      </c>
      <c r="I233" s="4" t="n">
        <v>21.9</v>
      </c>
      <c r="J233" s="4" t="n">
        <v>14</v>
      </c>
      <c r="K233" s="4" t="n">
        <v>20.9</v>
      </c>
      <c r="L233" s="4" t="n">
        <v>22.9</v>
      </c>
      <c r="M233" s="4" t="n">
        <v>20</v>
      </c>
      <c r="N233" s="4" t="n">
        <v>21.5</v>
      </c>
      <c r="O233" s="2" t="n">
        <v>21</v>
      </c>
      <c r="P233" s="5" t="n">
        <v>9</v>
      </c>
      <c r="Q233" s="5" t="n">
        <v>0</v>
      </c>
      <c r="R233" s="5" t="n">
        <v>4</v>
      </c>
      <c r="S233" s="5" t="s">
        <v>51</v>
      </c>
      <c r="T233" s="5" t="s">
        <v>48</v>
      </c>
      <c r="U233" s="5" t="n">
        <v>41</v>
      </c>
      <c r="V233" s="5" t="n">
        <v>40</v>
      </c>
      <c r="W233" s="5" t="n">
        <v>34</v>
      </c>
      <c r="X233" s="5" t="n">
        <v>-1</v>
      </c>
      <c r="Y233" s="5" t="n">
        <v>-5</v>
      </c>
      <c r="Z233" s="5" t="n">
        <v>48</v>
      </c>
      <c r="AA233" s="5" t="n">
        <v>14349</v>
      </c>
      <c r="AB233" s="5" t="n">
        <v>10267</v>
      </c>
      <c r="AC233" s="5" t="n">
        <v>788</v>
      </c>
      <c r="AD233" s="6" t="n">
        <f aca="false">+(B233-B232)/(A233-A232)</f>
        <v>48</v>
      </c>
      <c r="AE233" s="6" t="n">
        <f aca="false">+(C233-C232)/(A233-A232)</f>
        <v>35</v>
      </c>
      <c r="AF233" s="6" t="n">
        <f aca="false">+AD233-AE233</f>
        <v>13</v>
      </c>
      <c r="AG233" s="6" t="n">
        <f aca="false">AVERAGE(D233:E233)</f>
        <v>2.5</v>
      </c>
      <c r="AH233" s="7" t="n">
        <f aca="false">(G233+G232)/2</f>
        <v>-1.5</v>
      </c>
      <c r="AI233" s="7" t="n">
        <f aca="false">+G233-F233</f>
        <v>-1.6</v>
      </c>
      <c r="AJ233" s="8" t="n">
        <f aca="false">(+A233-A232)*24</f>
        <v>24</v>
      </c>
      <c r="AK233" s="8" t="n">
        <f aca="false">+AB233-AB232</f>
        <v>17</v>
      </c>
      <c r="AL233" s="8" t="n">
        <f aca="false">+AK233/AJ233*100</f>
        <v>70.8333333333333</v>
      </c>
      <c r="AM233" s="9" t="n">
        <f aca="false">+(C233-C232)/AK233</f>
        <v>2.05882352941176</v>
      </c>
      <c r="AN233" s="8" t="n">
        <f aca="false">+AK233/AJ233*24</f>
        <v>17</v>
      </c>
      <c r="AO233" s="8" t="n">
        <f aca="false">+AC233-AC232</f>
        <v>0</v>
      </c>
      <c r="AP233" s="8" t="n">
        <f aca="false">+AO233/AJ233*24</f>
        <v>0</v>
      </c>
      <c r="AQ233" s="8" t="n">
        <f aca="false">+AA233-AA232</f>
        <v>18</v>
      </c>
      <c r="AR233" s="6" t="n">
        <f aca="false">+AQ233/AJ233</f>
        <v>0.75</v>
      </c>
      <c r="AS233" s="6" t="n">
        <f aca="false">+AR233*24</f>
        <v>18</v>
      </c>
      <c r="AT233" s="8" t="n">
        <f aca="false">+AJ233/AQ233*60</f>
        <v>80</v>
      </c>
      <c r="AU233" s="8" t="n">
        <f aca="false">+AK233/AQ233*60</f>
        <v>56.6666666666667</v>
      </c>
      <c r="AV233" s="5" t="s">
        <v>155</v>
      </c>
    </row>
    <row collapsed="false" customFormat="false" customHeight="false" hidden="false" ht="12.65" outlineLevel="0" r="234">
      <c r="A234" s="1" t="n">
        <v>40623.6805555556</v>
      </c>
      <c r="B234" s="2" t="n">
        <v>51608</v>
      </c>
      <c r="C234" s="0" t="n">
        <v>117582</v>
      </c>
      <c r="D234" s="3" t="n">
        <v>7.4</v>
      </c>
      <c r="E234" s="3" t="n">
        <v>-4.4</v>
      </c>
      <c r="F234" s="3" t="n">
        <v>5.4</v>
      </c>
      <c r="G234" s="4" t="n">
        <v>4</v>
      </c>
      <c r="H234" s="4" t="n">
        <v>21.2</v>
      </c>
      <c r="I234" s="4" t="n">
        <v>21.9</v>
      </c>
      <c r="J234" s="4" t="n">
        <v>15.9</v>
      </c>
      <c r="K234" s="4" t="n">
        <v>20.9</v>
      </c>
      <c r="L234" s="4" t="n">
        <v>22.9</v>
      </c>
      <c r="M234" s="4" t="n">
        <v>20</v>
      </c>
      <c r="N234" s="4" t="n">
        <v>21.5</v>
      </c>
      <c r="O234" s="2" t="n">
        <v>21</v>
      </c>
      <c r="P234" s="5" t="n">
        <v>9</v>
      </c>
      <c r="Q234" s="5" t="n">
        <v>0</v>
      </c>
      <c r="R234" s="5" t="n">
        <v>4</v>
      </c>
      <c r="S234" s="5" t="s">
        <v>51</v>
      </c>
      <c r="T234" s="5" t="s">
        <v>48</v>
      </c>
      <c r="U234" s="5" t="n">
        <v>41</v>
      </c>
      <c r="V234" s="5" t="n">
        <v>38</v>
      </c>
      <c r="W234" s="5" t="n">
        <v>34</v>
      </c>
      <c r="X234" s="5" t="n">
        <v>0</v>
      </c>
      <c r="Y234" s="5" t="n">
        <v>-4</v>
      </c>
      <c r="Z234" s="5" t="n">
        <v>48</v>
      </c>
      <c r="AA234" s="5" t="n">
        <v>14384</v>
      </c>
      <c r="AB234" s="5" t="n">
        <v>10297</v>
      </c>
      <c r="AC234" s="5" t="n">
        <v>788</v>
      </c>
      <c r="AD234" s="6" t="n">
        <f aca="false">+(B234-B233)/(A234-A233)</f>
        <v>40.7647058823181</v>
      </c>
      <c r="AE234" s="6" t="n">
        <f aca="false">+(C234-C233)/(A234-A233)</f>
        <v>32.8235294117366</v>
      </c>
      <c r="AF234" s="6" t="n">
        <f aca="false">+AD234-AE234</f>
        <v>7.94117647058144</v>
      </c>
      <c r="AG234" s="6" t="n">
        <f aca="false">AVERAGE(D234:E234)</f>
        <v>1.5</v>
      </c>
      <c r="AH234" s="7" t="n">
        <f aca="false">(G234+G233)/2</f>
        <v>2.5</v>
      </c>
      <c r="AI234" s="7" t="n">
        <f aca="false">+G234-F234</f>
        <v>-1.4</v>
      </c>
      <c r="AJ234" s="8" t="n">
        <f aca="false">(+A234-A233)*24</f>
        <v>45.3333333333721</v>
      </c>
      <c r="AK234" s="8" t="n">
        <f aca="false">+AB234-AB233</f>
        <v>30</v>
      </c>
      <c r="AL234" s="8" t="n">
        <f aca="false">+AK234/AJ234*100</f>
        <v>66.1764705881786</v>
      </c>
      <c r="AM234" s="9" t="n">
        <f aca="false">+(C234-C233)/AK234</f>
        <v>2.06666666666667</v>
      </c>
      <c r="AN234" s="8" t="n">
        <f aca="false">+AK234/AJ234*24</f>
        <v>15.8823529411629</v>
      </c>
      <c r="AO234" s="8" t="n">
        <f aca="false">+AC234-AC233</f>
        <v>0</v>
      </c>
      <c r="AP234" s="8" t="n">
        <f aca="false">+AO234/AJ234*24</f>
        <v>0</v>
      </c>
      <c r="AQ234" s="8" t="n">
        <f aca="false">+AA234-AA233</f>
        <v>35</v>
      </c>
      <c r="AR234" s="6" t="n">
        <f aca="false">+AQ234/AJ234</f>
        <v>0.772058823528751</v>
      </c>
      <c r="AS234" s="6" t="n">
        <f aca="false">+AR234*24</f>
        <v>18.52941176469</v>
      </c>
      <c r="AT234" s="8" t="n">
        <f aca="false">+AJ234/AQ234*60</f>
        <v>77.7142857143523</v>
      </c>
      <c r="AU234" s="8" t="n">
        <f aca="false">+AK234/AQ234*60</f>
        <v>51.4285714285714</v>
      </c>
      <c r="AV234" s="5" t="s">
        <v>157</v>
      </c>
    </row>
    <row collapsed="false" customFormat="false" customHeight="false" hidden="false" ht="12.65" outlineLevel="0" r="235">
      <c r="A235" s="1" t="n">
        <v>40624.7013888889</v>
      </c>
      <c r="B235" s="0" t="n">
        <v>51651</v>
      </c>
      <c r="C235" s="0" t="n">
        <v>117610</v>
      </c>
      <c r="D235" s="3" t="n">
        <v>9.4</v>
      </c>
      <c r="E235" s="3" t="n">
        <v>3.5</v>
      </c>
      <c r="F235" s="3" t="n">
        <v>9.2</v>
      </c>
      <c r="G235" s="4" t="n">
        <v>7</v>
      </c>
      <c r="H235" s="4" t="n">
        <v>22.2</v>
      </c>
      <c r="I235" s="4" t="n">
        <v>22.4</v>
      </c>
      <c r="J235" s="4" t="n">
        <v>20.5</v>
      </c>
      <c r="K235" s="4" t="n">
        <v>21.8</v>
      </c>
      <c r="L235" s="4" t="n">
        <v>22.9</v>
      </c>
      <c r="M235" s="4" t="n">
        <v>20.4</v>
      </c>
      <c r="N235" s="4" t="n">
        <v>22.5</v>
      </c>
      <c r="O235" s="2" t="n">
        <v>21</v>
      </c>
      <c r="P235" s="5" t="n">
        <v>9</v>
      </c>
      <c r="Q235" s="5" t="n">
        <v>0</v>
      </c>
      <c r="R235" s="5" t="n">
        <v>4</v>
      </c>
      <c r="S235" s="5" t="s">
        <v>51</v>
      </c>
      <c r="T235" s="5" t="s">
        <v>48</v>
      </c>
      <c r="U235" s="5" t="n">
        <v>54</v>
      </c>
      <c r="V235" s="5" t="s">
        <v>63</v>
      </c>
      <c r="W235" s="5" t="n">
        <v>33</v>
      </c>
      <c r="X235" s="5" t="n">
        <v>0</v>
      </c>
      <c r="Y235" s="5" t="n">
        <v>-3</v>
      </c>
      <c r="Z235" s="5" t="n">
        <v>52</v>
      </c>
      <c r="AA235" s="5" t="n">
        <v>14407</v>
      </c>
      <c r="AB235" s="5" t="n">
        <v>10311</v>
      </c>
      <c r="AC235" s="5" t="n">
        <v>788</v>
      </c>
      <c r="AD235" s="6" t="n">
        <f aca="false">+(B235-B234)/(A235-A234)</f>
        <v>42.1224489794918</v>
      </c>
      <c r="AE235" s="6" t="n">
        <f aca="false">+(C235-C234)/(A235-A234)</f>
        <v>27.4285714285063</v>
      </c>
      <c r="AF235" s="6" t="n">
        <f aca="false">+AD235-AE235</f>
        <v>14.6938775509855</v>
      </c>
      <c r="AG235" s="6" t="n">
        <f aca="false">AVERAGE(D235:E235)</f>
        <v>6.45</v>
      </c>
      <c r="AH235" s="7" t="n">
        <f aca="false">(G235+G234)/2</f>
        <v>5.5</v>
      </c>
      <c r="AI235" s="7" t="n">
        <f aca="false">+G235-F235</f>
        <v>-2.2</v>
      </c>
      <c r="AJ235" s="8" t="n">
        <f aca="false">(+A235-A234)*24</f>
        <v>24.5000000000582</v>
      </c>
      <c r="AK235" s="8" t="n">
        <f aca="false">+AB235-AB234</f>
        <v>14</v>
      </c>
      <c r="AL235" s="8" t="n">
        <f aca="false">+AK235/AJ235*100</f>
        <v>57.1428571427214</v>
      </c>
      <c r="AM235" s="9" t="n">
        <f aca="false">+(C235-C234)/AK235</f>
        <v>2</v>
      </c>
      <c r="AN235" s="8" t="n">
        <f aca="false">+AK235/AJ235*24</f>
        <v>13.7142857142531</v>
      </c>
      <c r="AO235" s="8" t="n">
        <f aca="false">+AC235-AC234</f>
        <v>0</v>
      </c>
      <c r="AP235" s="8" t="n">
        <f aca="false">+AO235/AJ235*24</f>
        <v>0</v>
      </c>
      <c r="AQ235" s="8" t="n">
        <f aca="false">+AA235-AA234</f>
        <v>23</v>
      </c>
      <c r="AR235" s="6" t="n">
        <f aca="false">+AQ235/AJ235</f>
        <v>0.938775510201851</v>
      </c>
      <c r="AS235" s="6" t="n">
        <f aca="false">+AR235*24</f>
        <v>22.5306122448444</v>
      </c>
      <c r="AT235" s="8" t="n">
        <f aca="false">+AJ235/AQ235*60</f>
        <v>63.9130434784127</v>
      </c>
      <c r="AU235" s="8" t="n">
        <f aca="false">+AK235/AQ235*60</f>
        <v>36.5217391304348</v>
      </c>
      <c r="AV235" s="5" t="s">
        <v>158</v>
      </c>
    </row>
    <row collapsed="false" customFormat="false" customHeight="false" hidden="false" ht="12.65" outlineLevel="0" r="236">
      <c r="A236" s="1" t="n">
        <v>40625.7013888889</v>
      </c>
      <c r="B236" s="0" t="n">
        <v>51696</v>
      </c>
      <c r="C236" s="0" t="n">
        <v>117638</v>
      </c>
      <c r="D236" s="3" t="n">
        <v>9.3</v>
      </c>
      <c r="E236" s="3" t="n">
        <v>2</v>
      </c>
      <c r="F236" s="3" t="n">
        <v>5.3</v>
      </c>
      <c r="G236" s="4" t="n">
        <v>6</v>
      </c>
      <c r="H236" s="4" t="n">
        <v>21.8</v>
      </c>
      <c r="I236" s="4" t="n">
        <v>22.4</v>
      </c>
      <c r="J236" s="4" t="n">
        <v>21</v>
      </c>
      <c r="K236" s="4" t="n">
        <v>22</v>
      </c>
      <c r="L236" s="4" t="n">
        <v>22.4</v>
      </c>
      <c r="M236" s="4" t="n">
        <v>20.5</v>
      </c>
      <c r="N236" s="4" t="n">
        <v>22.5</v>
      </c>
      <c r="O236" s="2" t="n">
        <v>21</v>
      </c>
      <c r="P236" s="5" t="n">
        <v>8</v>
      </c>
      <c r="Q236" s="5" t="n">
        <v>0</v>
      </c>
      <c r="R236" s="5" t="n">
        <v>0</v>
      </c>
      <c r="S236" s="5" t="s">
        <v>48</v>
      </c>
      <c r="T236" s="5" t="s">
        <v>48</v>
      </c>
      <c r="U236" s="5" t="n">
        <v>33</v>
      </c>
      <c r="V236" s="5" t="n">
        <v>35</v>
      </c>
      <c r="W236" s="5" t="n">
        <v>33</v>
      </c>
      <c r="X236" s="5" t="n">
        <v>1</v>
      </c>
      <c r="Y236" s="5" t="n">
        <v>2</v>
      </c>
      <c r="Z236" s="5" t="n">
        <v>47</v>
      </c>
      <c r="AA236" s="5" t="n">
        <v>14429</v>
      </c>
      <c r="AB236" s="5" t="n">
        <v>10324</v>
      </c>
      <c r="AC236" s="5" t="n">
        <v>788</v>
      </c>
      <c r="AD236" s="6" t="n">
        <f aca="false">+(B236-B235)/(A236-A235)</f>
        <v>45</v>
      </c>
      <c r="AE236" s="6" t="n">
        <f aca="false">+(C236-C235)/(A236-A235)</f>
        <v>28</v>
      </c>
      <c r="AF236" s="6" t="n">
        <f aca="false">+AD236-AE236</f>
        <v>17</v>
      </c>
      <c r="AG236" s="6" t="n">
        <f aca="false">AVERAGE(D236:E236)</f>
        <v>5.65</v>
      </c>
      <c r="AH236" s="7" t="n">
        <f aca="false">(G236+G235)/2</f>
        <v>6.5</v>
      </c>
      <c r="AI236" s="7" t="n">
        <f aca="false">+G236-F236</f>
        <v>0.7</v>
      </c>
      <c r="AJ236" s="8" t="n">
        <f aca="false">(+A236-A235)*24</f>
        <v>24</v>
      </c>
      <c r="AK236" s="8" t="n">
        <f aca="false">+AB236-AB235</f>
        <v>13</v>
      </c>
      <c r="AL236" s="8" t="n">
        <f aca="false">+AK236/AJ236*100</f>
        <v>54.1666666666667</v>
      </c>
      <c r="AM236" s="9" t="n">
        <f aca="false">+(C236-C235)/AK236</f>
        <v>2.15384615384615</v>
      </c>
      <c r="AN236" s="8" t="n">
        <f aca="false">+AK236/AJ236*24</f>
        <v>13</v>
      </c>
      <c r="AO236" s="8" t="n">
        <f aca="false">+AC236-AC235</f>
        <v>0</v>
      </c>
      <c r="AP236" s="8" t="n">
        <f aca="false">+AO236/AJ236*24</f>
        <v>0</v>
      </c>
      <c r="AQ236" s="8" t="n">
        <f aca="false">+AA236-AA235</f>
        <v>22</v>
      </c>
      <c r="AR236" s="6" t="n">
        <f aca="false">+AQ236/AJ236</f>
        <v>0.916666666666667</v>
      </c>
      <c r="AS236" s="6" t="n">
        <f aca="false">+AR236*24</f>
        <v>22</v>
      </c>
      <c r="AT236" s="8" t="n">
        <f aca="false">+AJ236/AQ236*60</f>
        <v>65.4545454545455</v>
      </c>
      <c r="AU236" s="8" t="n">
        <f aca="false">+AK236/AQ236*60</f>
        <v>35.4545454545455</v>
      </c>
      <c r="AV236" s="5" t="s">
        <v>159</v>
      </c>
    </row>
    <row collapsed="false" customFormat="false" customHeight="false" hidden="false" ht="12.65" outlineLevel="0" r="237">
      <c r="A237" s="1" t="n">
        <v>40626.7291666667</v>
      </c>
      <c r="B237" s="2" t="n">
        <v>51736</v>
      </c>
      <c r="C237" s="0" t="n">
        <v>117662</v>
      </c>
      <c r="D237" s="3" t="n">
        <v>11.9</v>
      </c>
      <c r="E237" s="3" t="n">
        <v>4</v>
      </c>
      <c r="F237" s="3" t="n">
        <v>7.5</v>
      </c>
      <c r="G237" s="4" t="n">
        <v>8</v>
      </c>
      <c r="H237" s="4" t="n">
        <v>22.6</v>
      </c>
      <c r="I237" s="4" t="n">
        <v>23.2</v>
      </c>
      <c r="J237" s="4" t="n">
        <v>21</v>
      </c>
      <c r="K237" s="4" t="n">
        <v>23</v>
      </c>
      <c r="L237" s="4" t="n">
        <v>23.9</v>
      </c>
      <c r="M237" s="4" t="n">
        <v>20.5</v>
      </c>
      <c r="N237" s="4" t="n">
        <v>23.5</v>
      </c>
      <c r="O237" s="2" t="n">
        <v>21</v>
      </c>
      <c r="P237" s="5" t="n">
        <v>9</v>
      </c>
      <c r="Q237" s="5" t="n">
        <v>-2</v>
      </c>
      <c r="R237" s="5" t="n">
        <v>0</v>
      </c>
      <c r="S237" s="5" t="s">
        <v>48</v>
      </c>
      <c r="T237" s="5" t="s">
        <v>48</v>
      </c>
      <c r="U237" s="5" t="n">
        <v>31</v>
      </c>
      <c r="V237" s="5" t="n">
        <v>32</v>
      </c>
      <c r="W237" s="5" t="n">
        <v>31</v>
      </c>
      <c r="X237" s="5" t="n">
        <v>2</v>
      </c>
      <c r="Y237" s="5" t="n">
        <v>4</v>
      </c>
      <c r="Z237" s="5" t="n">
        <v>48</v>
      </c>
      <c r="AA237" s="5" t="n">
        <v>14453</v>
      </c>
      <c r="AB237" s="5" t="n">
        <v>10336</v>
      </c>
      <c r="AC237" s="5" t="n">
        <v>788</v>
      </c>
      <c r="AD237" s="6" t="n">
        <f aca="false">+(B237-B236)/(A237-A236)</f>
        <v>38.918918919072</v>
      </c>
      <c r="AE237" s="6" t="n">
        <f aca="false">+(C237-C236)/(A237-A236)</f>
        <v>23.3513513514432</v>
      </c>
      <c r="AF237" s="6" t="n">
        <f aca="false">+AD237-AE237</f>
        <v>15.5675675676288</v>
      </c>
      <c r="AG237" s="6" t="n">
        <f aca="false">AVERAGE(D237:E237)</f>
        <v>7.95</v>
      </c>
      <c r="AH237" s="7" t="n">
        <f aca="false">(G237+G236)/2</f>
        <v>7</v>
      </c>
      <c r="AI237" s="7" t="n">
        <f aca="false">+G237-F237</f>
        <v>0.5</v>
      </c>
      <c r="AJ237" s="8" t="n">
        <f aca="false">(+A237-A236)*24</f>
        <v>24.6666666665697</v>
      </c>
      <c r="AK237" s="8" t="n">
        <f aca="false">+AB237-AB236</f>
        <v>12</v>
      </c>
      <c r="AL237" s="8" t="n">
        <f aca="false">+AK237/AJ237*100</f>
        <v>48.64864864884</v>
      </c>
      <c r="AM237" s="9" t="n">
        <f aca="false">+(C237-C236)/AK237</f>
        <v>2</v>
      </c>
      <c r="AN237" s="8" t="n">
        <f aca="false">+AK237/AJ237*24</f>
        <v>11.6756756757216</v>
      </c>
      <c r="AO237" s="8" t="n">
        <f aca="false">+AC237-AC236</f>
        <v>0</v>
      </c>
      <c r="AP237" s="8" t="n">
        <f aca="false">+AO237/AJ237*24</f>
        <v>0</v>
      </c>
      <c r="AQ237" s="8" t="n">
        <f aca="false">+AA237-AA236</f>
        <v>24</v>
      </c>
      <c r="AR237" s="6" t="n">
        <f aca="false">+AQ237/AJ237</f>
        <v>0.9729729729768</v>
      </c>
      <c r="AS237" s="6" t="n">
        <f aca="false">+AR237*24</f>
        <v>23.3513513514432</v>
      </c>
      <c r="AT237" s="8" t="n">
        <f aca="false">+AJ237/AQ237*60</f>
        <v>61.6666666664241</v>
      </c>
      <c r="AU237" s="8" t="n">
        <f aca="false">+AK237/AQ237*60</f>
        <v>30</v>
      </c>
      <c r="AV237" s="5" t="s">
        <v>159</v>
      </c>
    </row>
    <row collapsed="false" customFormat="false" customHeight="false" hidden="false" ht="12.65" outlineLevel="0" r="238">
      <c r="A238" s="1" t="n">
        <v>40627.6875</v>
      </c>
      <c r="B238" s="2" t="n">
        <v>51771</v>
      </c>
      <c r="C238" s="0" t="n">
        <v>117683</v>
      </c>
      <c r="D238" s="3" t="n">
        <v>7.9</v>
      </c>
      <c r="E238" s="3" t="n">
        <v>1</v>
      </c>
      <c r="F238" s="3" t="n">
        <v>4.6</v>
      </c>
      <c r="G238" s="4" t="n">
        <v>4</v>
      </c>
      <c r="H238" s="4" t="n">
        <v>22.2</v>
      </c>
      <c r="I238" s="4" t="n">
        <v>22.9</v>
      </c>
      <c r="J238" s="4" t="n">
        <v>21.9</v>
      </c>
      <c r="K238" s="4" t="n">
        <v>21.6</v>
      </c>
      <c r="L238" s="4" t="n">
        <v>23.4</v>
      </c>
      <c r="M238" s="4" t="n">
        <v>20.9</v>
      </c>
      <c r="N238" s="4" t="n">
        <v>22.5</v>
      </c>
      <c r="O238" s="2" t="n">
        <v>21</v>
      </c>
      <c r="P238" s="5" t="n">
        <v>7</v>
      </c>
      <c r="Q238" s="5" t="n">
        <v>-2</v>
      </c>
      <c r="R238" s="5" t="n">
        <v>0</v>
      </c>
      <c r="S238" s="5" t="s">
        <v>48</v>
      </c>
      <c r="T238" s="5" t="s">
        <v>48</v>
      </c>
      <c r="U238" s="5" t="n">
        <v>29</v>
      </c>
      <c r="V238" s="5" t="n">
        <v>31</v>
      </c>
      <c r="W238" s="5" t="n">
        <v>28</v>
      </c>
      <c r="X238" s="5" t="n">
        <v>2</v>
      </c>
      <c r="Y238" s="5" t="n">
        <v>3</v>
      </c>
      <c r="Z238" s="5" t="n">
        <v>47</v>
      </c>
      <c r="AA238" s="5" t="n">
        <v>14474</v>
      </c>
      <c r="AB238" s="5" t="n">
        <v>10346</v>
      </c>
      <c r="AC238" s="5" t="n">
        <v>788</v>
      </c>
      <c r="AD238" s="6" t="n">
        <f aca="false">+(B238-B237)/(A238-A237)</f>
        <v>36.5217391303424</v>
      </c>
      <c r="AE238" s="6" t="n">
        <f aca="false">+(C238-C237)/(A238-A237)</f>
        <v>21.9130434782054</v>
      </c>
      <c r="AF238" s="6" t="n">
        <f aca="false">+AD238-AE238</f>
        <v>14.6086956521369</v>
      </c>
      <c r="AG238" s="6" t="n">
        <f aca="false">AVERAGE(D238:E238)</f>
        <v>4.45</v>
      </c>
      <c r="AH238" s="7" t="n">
        <f aca="false">(G238+G237)/2</f>
        <v>6</v>
      </c>
      <c r="AI238" s="7" t="n">
        <f aca="false">+G238-F238</f>
        <v>-0.6</v>
      </c>
      <c r="AJ238" s="8" t="n">
        <f aca="false">(+A238-A237)*24</f>
        <v>23.0000000000582</v>
      </c>
      <c r="AK238" s="8" t="n">
        <f aca="false">+AB238-AB237</f>
        <v>10</v>
      </c>
      <c r="AL238" s="8" t="n">
        <f aca="false">+AK238/AJ238*100</f>
        <v>43.4782608694552</v>
      </c>
      <c r="AM238" s="9" t="n">
        <f aca="false">+(C238-C237)/AK238</f>
        <v>2.1</v>
      </c>
      <c r="AN238" s="8" t="n">
        <f aca="false">+AK238/AJ238*24</f>
        <v>10.4347826086692</v>
      </c>
      <c r="AO238" s="8" t="n">
        <f aca="false">+AC238-AC237</f>
        <v>0</v>
      </c>
      <c r="AP238" s="8" t="n">
        <f aca="false">+AO238/AJ238*24</f>
        <v>0</v>
      </c>
      <c r="AQ238" s="8" t="n">
        <f aca="false">+AA238-AA237</f>
        <v>21</v>
      </c>
      <c r="AR238" s="6" t="n">
        <f aca="false">+AQ238/AJ238</f>
        <v>0.913043478258559</v>
      </c>
      <c r="AS238" s="6" t="n">
        <f aca="false">+AR238*24</f>
        <v>21.9130434782054</v>
      </c>
      <c r="AT238" s="8" t="n">
        <f aca="false">+AJ238/AQ238*60</f>
        <v>65.714285714452</v>
      </c>
      <c r="AU238" s="8" t="n">
        <f aca="false">+AK238/AQ238*60</f>
        <v>28.5714285714286</v>
      </c>
      <c r="AV238" s="5" t="s">
        <v>160</v>
      </c>
    </row>
    <row collapsed="false" customFormat="false" customHeight="false" hidden="false" ht="12.65" outlineLevel="0" r="239">
      <c r="A239" s="1" t="n">
        <v>40628.6826388889</v>
      </c>
      <c r="B239" s="2" t="n">
        <v>51810</v>
      </c>
      <c r="C239" s="0" t="n">
        <v>117706</v>
      </c>
      <c r="D239" s="3" t="n">
        <v>4</v>
      </c>
      <c r="E239" s="3" t="n">
        <v>-3</v>
      </c>
      <c r="F239" s="3" t="n">
        <v>2.6</v>
      </c>
      <c r="G239" s="4" t="n">
        <v>1</v>
      </c>
      <c r="H239" s="4" t="n">
        <v>21.6</v>
      </c>
      <c r="I239" s="4" t="n">
        <v>22.9</v>
      </c>
      <c r="J239" s="4" t="n">
        <v>20</v>
      </c>
      <c r="K239" s="4" t="n">
        <v>20.7</v>
      </c>
      <c r="L239" s="4" t="n">
        <v>23.4</v>
      </c>
      <c r="M239" s="4" t="n">
        <v>19</v>
      </c>
      <c r="N239" s="4" t="n">
        <v>21.5</v>
      </c>
      <c r="O239" s="2" t="n">
        <v>21</v>
      </c>
      <c r="P239" s="5" t="n">
        <v>7</v>
      </c>
      <c r="Q239" s="5" t="n">
        <v>-2</v>
      </c>
      <c r="R239" s="5" t="n">
        <v>0</v>
      </c>
      <c r="S239" s="5" t="s">
        <v>48</v>
      </c>
      <c r="T239" s="5" t="s">
        <v>48</v>
      </c>
      <c r="U239" s="5" t="n">
        <v>27</v>
      </c>
      <c r="V239" s="5" t="n">
        <v>33</v>
      </c>
      <c r="W239" s="5" t="n">
        <v>27</v>
      </c>
      <c r="X239" s="5" t="n">
        <v>3</v>
      </c>
      <c r="Y239" s="5" t="n">
        <v>3</v>
      </c>
      <c r="Z239" s="5" t="n">
        <v>52</v>
      </c>
      <c r="AA239" s="5" t="n">
        <v>14498</v>
      </c>
      <c r="AB239" s="5" t="n">
        <v>10357</v>
      </c>
      <c r="AC239" s="5" t="n">
        <v>788</v>
      </c>
      <c r="AD239" s="6" t="n">
        <f aca="false">+(B239-B238)/(A239-A238)</f>
        <v>39.1905094208465</v>
      </c>
      <c r="AE239" s="6" t="n">
        <f aca="false">+(C239-C238)/(A239-A238)</f>
        <v>23.11235170973</v>
      </c>
      <c r="AF239" s="6" t="n">
        <f aca="false">+AD239-AE239</f>
        <v>16.0781577111165</v>
      </c>
      <c r="AG239" s="6" t="n">
        <f aca="false">AVERAGE(D239:E239)</f>
        <v>0.5</v>
      </c>
      <c r="AH239" s="7" t="n">
        <f aca="false">(G239+G238)/2</f>
        <v>2.5</v>
      </c>
      <c r="AI239" s="7" t="n">
        <f aca="false">+G239-F239</f>
        <v>-1.6</v>
      </c>
      <c r="AJ239" s="8" t="n">
        <f aca="false">(+A239-A238)*24</f>
        <v>23.8833333333023</v>
      </c>
      <c r="AK239" s="8" t="n">
        <f aca="false">+AB239-AB238</f>
        <v>11</v>
      </c>
      <c r="AL239" s="8" t="n">
        <f aca="false">+AK239/AJ239*100</f>
        <v>46.0572226099692</v>
      </c>
      <c r="AM239" s="9" t="n">
        <f aca="false">+(C239-C238)/AK239</f>
        <v>2.09090909090909</v>
      </c>
      <c r="AN239" s="8" t="n">
        <f aca="false">+AK239/AJ239*24</f>
        <v>11.0537334263926</v>
      </c>
      <c r="AO239" s="8" t="n">
        <f aca="false">+AC239-AC238</f>
        <v>0</v>
      </c>
      <c r="AP239" s="8" t="n">
        <f aca="false">+AO239/AJ239*24</f>
        <v>0</v>
      </c>
      <c r="AQ239" s="8" t="n">
        <f aca="false">+AA239-AA238</f>
        <v>24</v>
      </c>
      <c r="AR239" s="6" t="n">
        <f aca="false">+AQ239/AJ239</f>
        <v>1.00488485694478</v>
      </c>
      <c r="AS239" s="6" t="n">
        <f aca="false">+AR239*24</f>
        <v>24.1172365666748</v>
      </c>
      <c r="AT239" s="8" t="n">
        <f aca="false">+AJ239/AQ239*60</f>
        <v>59.7083333332557</v>
      </c>
      <c r="AU239" s="8" t="n">
        <f aca="false">+AK239/AQ239*60</f>
        <v>27.5</v>
      </c>
      <c r="AV239" s="5" t="s">
        <v>161</v>
      </c>
    </row>
    <row collapsed="false" customFormat="false" customHeight="false" hidden="false" ht="12.65" outlineLevel="0" r="240">
      <c r="A240" s="1" t="n">
        <v>40629.5833333333</v>
      </c>
      <c r="B240" s="2" t="n">
        <v>51849</v>
      </c>
      <c r="C240" s="0" t="n">
        <v>117729</v>
      </c>
      <c r="D240" s="3" t="n">
        <v>5.9</v>
      </c>
      <c r="E240" s="3" t="n">
        <v>-0.4</v>
      </c>
      <c r="F240" s="3" t="n">
        <v>2.7</v>
      </c>
      <c r="G240" s="4" t="n">
        <v>3</v>
      </c>
      <c r="H240" s="4" t="n">
        <v>20.4</v>
      </c>
      <c r="I240" s="4" t="n">
        <v>21.9</v>
      </c>
      <c r="J240" s="4" t="n">
        <v>19.9</v>
      </c>
      <c r="K240" s="4" t="n">
        <v>20.3</v>
      </c>
      <c r="L240" s="4" t="n">
        <v>22.9</v>
      </c>
      <c r="M240" s="4" t="n">
        <v>20</v>
      </c>
      <c r="N240" s="4" t="n">
        <v>21</v>
      </c>
      <c r="O240" s="2" t="n">
        <v>21</v>
      </c>
      <c r="P240" s="5" t="n">
        <v>8</v>
      </c>
      <c r="Q240" s="5" t="n">
        <v>0</v>
      </c>
      <c r="R240" s="5" t="n">
        <v>0</v>
      </c>
      <c r="S240" s="5" t="s">
        <v>51</v>
      </c>
      <c r="T240" s="5" t="s">
        <v>48</v>
      </c>
      <c r="U240" s="5" t="n">
        <v>41</v>
      </c>
      <c r="V240" s="5" t="n">
        <v>36</v>
      </c>
      <c r="W240" s="5" t="n">
        <v>34</v>
      </c>
      <c r="X240" s="5" t="n">
        <v>0</v>
      </c>
      <c r="Y240" s="5" t="n">
        <v>-5</v>
      </c>
      <c r="Z240" s="5" t="n">
        <v>48</v>
      </c>
      <c r="AA240" s="5" t="n">
        <v>14521</v>
      </c>
      <c r="AB240" s="5" t="n">
        <v>10369</v>
      </c>
      <c r="AC240" s="5" t="n">
        <v>788</v>
      </c>
      <c r="AD240" s="6" t="n">
        <f aca="false">+(B240-B239)/(A240-A239)</f>
        <v>43.2999228988189</v>
      </c>
      <c r="AE240" s="6" t="n">
        <f aca="false">+(C240-C239)/(A240-A239)</f>
        <v>25.5358519659701</v>
      </c>
      <c r="AF240" s="6" t="n">
        <f aca="false">+AD240-AE240</f>
        <v>17.7640709328488</v>
      </c>
      <c r="AG240" s="6" t="n">
        <f aca="false">AVERAGE(D240:E240)</f>
        <v>2.75</v>
      </c>
      <c r="AH240" s="7" t="n">
        <f aca="false">(G240+G239)/2</f>
        <v>2</v>
      </c>
      <c r="AI240" s="7" t="n">
        <f aca="false">+G240-F240</f>
        <v>0.3</v>
      </c>
      <c r="AJ240" s="8" t="n">
        <f aca="false">(+A240-A239)*24</f>
        <v>21.6166666667559</v>
      </c>
      <c r="AK240" s="8" t="n">
        <f aca="false">+AB240-AB239</f>
        <v>12</v>
      </c>
      <c r="AL240" s="8" t="n">
        <f aca="false">+AK240/AJ240*100</f>
        <v>55.5127216651524</v>
      </c>
      <c r="AM240" s="9" t="n">
        <f aca="false">+(C240-C239)/AK240</f>
        <v>1.91666666666667</v>
      </c>
      <c r="AN240" s="8" t="n">
        <f aca="false">+AK240/AJ240*24</f>
        <v>13.3230531996366</v>
      </c>
      <c r="AO240" s="8" t="n">
        <f aca="false">+AC240-AC239</f>
        <v>0</v>
      </c>
      <c r="AP240" s="8" t="n">
        <f aca="false">+AO240/AJ240*24</f>
        <v>0</v>
      </c>
      <c r="AQ240" s="8" t="n">
        <f aca="false">+AA240-AA239</f>
        <v>23</v>
      </c>
      <c r="AR240" s="6" t="n">
        <f aca="false">+AQ240/AJ240</f>
        <v>1.06399383191542</v>
      </c>
      <c r="AS240" s="6" t="n">
        <f aca="false">+AR240*24</f>
        <v>25.5358519659701</v>
      </c>
      <c r="AT240" s="8" t="n">
        <f aca="false">+AJ240/AQ240*60</f>
        <v>56.3913043480589</v>
      </c>
      <c r="AU240" s="8" t="n">
        <f aca="false">+AK240/AQ240*60</f>
        <v>31.304347826087</v>
      </c>
      <c r="AV240" s="5" t="s">
        <v>162</v>
      </c>
    </row>
    <row collapsed="false" customFormat="false" customHeight="false" hidden="false" ht="12.65" outlineLevel="0" r="241">
      <c r="A241" s="1" t="n">
        <v>40630.8854166667</v>
      </c>
      <c r="B241" s="0" t="n">
        <v>51917</v>
      </c>
      <c r="C241" s="0" t="n">
        <v>117767</v>
      </c>
      <c r="D241" s="3" t="n">
        <v>6.4</v>
      </c>
      <c r="E241" s="3" t="n">
        <v>-1.9</v>
      </c>
      <c r="F241" s="3" t="n">
        <v>2</v>
      </c>
      <c r="G241" s="4" t="n">
        <v>1</v>
      </c>
      <c r="H241" s="4" t="n">
        <v>21.4</v>
      </c>
      <c r="I241" s="4" t="n">
        <v>22.4</v>
      </c>
      <c r="J241" s="4" t="n">
        <v>20</v>
      </c>
      <c r="K241" s="4" t="n">
        <v>22.1</v>
      </c>
      <c r="L241" s="4" t="n">
        <v>23.4</v>
      </c>
      <c r="M241" s="4" t="n">
        <v>20</v>
      </c>
      <c r="N241" s="4" t="n">
        <v>22.5</v>
      </c>
      <c r="O241" s="2" t="n">
        <v>21</v>
      </c>
      <c r="P241" s="5" t="n">
        <v>8</v>
      </c>
      <c r="Q241" s="5" t="n">
        <v>0</v>
      </c>
      <c r="R241" s="5" t="n">
        <v>0</v>
      </c>
      <c r="S241" s="5" t="s">
        <v>51</v>
      </c>
      <c r="T241" s="5" t="s">
        <v>48</v>
      </c>
      <c r="U241" s="5" t="n">
        <v>40</v>
      </c>
      <c r="V241" s="5" t="n">
        <v>38</v>
      </c>
      <c r="W241" s="5" t="n">
        <v>32</v>
      </c>
      <c r="X241" s="5" t="n">
        <v>1</v>
      </c>
      <c r="Y241" s="5" t="n">
        <v>-3</v>
      </c>
      <c r="Z241" s="5" t="n">
        <v>47</v>
      </c>
      <c r="AA241" s="5" t="n">
        <v>14550</v>
      </c>
      <c r="AB241" s="5" t="n">
        <v>10387</v>
      </c>
      <c r="AC241" s="5" t="n">
        <v>788</v>
      </c>
      <c r="AD241" s="6" t="n">
        <f aca="false">+(B241-B240)/(A241-A240)</f>
        <v>52.2240000001946</v>
      </c>
      <c r="AE241" s="6" t="n">
        <f aca="false">+(C241-C240)/(A241-A240)</f>
        <v>29.1840000001087</v>
      </c>
      <c r="AF241" s="6" t="n">
        <f aca="false">+AD241-AE241</f>
        <v>23.0400000000858</v>
      </c>
      <c r="AG241" s="6" t="n">
        <f aca="false">AVERAGE(D241:E241)</f>
        <v>2.25</v>
      </c>
      <c r="AH241" s="7" t="n">
        <f aca="false">(G241+G240)/2</f>
        <v>2</v>
      </c>
      <c r="AI241" s="7" t="n">
        <f aca="false">+G241-F241</f>
        <v>-1</v>
      </c>
      <c r="AJ241" s="8" t="n">
        <f aca="false">(+A241-A240)*24</f>
        <v>31.2499999998836</v>
      </c>
      <c r="AK241" s="8" t="n">
        <f aca="false">+AB241-AB240</f>
        <v>18</v>
      </c>
      <c r="AL241" s="8" t="n">
        <f aca="false">+AK241/AJ241*100</f>
        <v>57.6000000002146</v>
      </c>
      <c r="AM241" s="9" t="n">
        <f aca="false">+(C241-C240)/AK241</f>
        <v>2.11111111111111</v>
      </c>
      <c r="AN241" s="8" t="n">
        <f aca="false">+AK241/AJ241*24</f>
        <v>13.8240000000515</v>
      </c>
      <c r="AO241" s="8" t="n">
        <f aca="false">+AC241-AC240</f>
        <v>0</v>
      </c>
      <c r="AP241" s="8" t="n">
        <f aca="false">+AO241/AJ241*24</f>
        <v>0</v>
      </c>
      <c r="AQ241" s="8" t="n">
        <f aca="false">+AA241-AA240</f>
        <v>29</v>
      </c>
      <c r="AR241" s="6" t="n">
        <f aca="false">+AQ241/AJ241</f>
        <v>0.928000000003457</v>
      </c>
      <c r="AS241" s="6" t="n">
        <f aca="false">+AR241*24</f>
        <v>22.272000000083</v>
      </c>
      <c r="AT241" s="8" t="n">
        <f aca="false">+AJ241/AQ241*60</f>
        <v>64.6551724135523</v>
      </c>
      <c r="AU241" s="8" t="n">
        <f aca="false">+AK241/AQ241*60</f>
        <v>37.2413793103448</v>
      </c>
    </row>
    <row collapsed="false" customFormat="false" customHeight="false" hidden="false" ht="12.65" outlineLevel="0" r="242">
      <c r="A242" s="1" t="n">
        <v>40631.7152777778</v>
      </c>
      <c r="B242" s="0" t="n">
        <v>51952</v>
      </c>
      <c r="C242" s="0" t="n">
        <v>117789</v>
      </c>
      <c r="D242" s="3" t="n">
        <v>9.4</v>
      </c>
      <c r="E242" s="3" t="n">
        <v>1</v>
      </c>
      <c r="F242" s="3" t="n">
        <v>7.6</v>
      </c>
      <c r="G242" s="4" t="n">
        <v>8</v>
      </c>
      <c r="H242" s="4" t="n">
        <v>21.8</v>
      </c>
      <c r="I242" s="4" t="n">
        <v>22.3</v>
      </c>
      <c r="J242" s="4" t="n">
        <v>20.5</v>
      </c>
      <c r="K242" s="4" t="n">
        <v>22</v>
      </c>
      <c r="L242" s="4" t="n">
        <v>22.9</v>
      </c>
      <c r="M242" s="4" t="n">
        <v>20.5</v>
      </c>
      <c r="N242" s="4" t="n">
        <v>22.5</v>
      </c>
      <c r="O242" s="2" t="n">
        <v>21</v>
      </c>
      <c r="P242" s="5" t="n">
        <v>8</v>
      </c>
      <c r="Q242" s="5" t="n">
        <v>-1</v>
      </c>
      <c r="R242" s="5" t="n">
        <v>0</v>
      </c>
      <c r="S242" s="5" t="s">
        <v>48</v>
      </c>
      <c r="T242" s="5" t="s">
        <v>48</v>
      </c>
      <c r="U242" s="5" t="n">
        <v>30</v>
      </c>
      <c r="V242" s="5" t="n">
        <v>31</v>
      </c>
      <c r="W242" s="5" t="n">
        <v>30</v>
      </c>
      <c r="X242" s="5" t="n">
        <v>2</v>
      </c>
      <c r="Y242" s="5" t="n">
        <v>3</v>
      </c>
      <c r="Z242" s="5" t="n">
        <v>48</v>
      </c>
      <c r="AA242" s="5" t="n">
        <v>14569</v>
      </c>
      <c r="AB242" s="5" t="n">
        <v>10398</v>
      </c>
      <c r="AC242" s="5" t="n">
        <v>788</v>
      </c>
      <c r="AD242" s="6" t="n">
        <f aca="false">+(B242-B241)/(A242-A241)</f>
        <v>42.1757322172856</v>
      </c>
      <c r="AE242" s="6" t="n">
        <f aca="false">+(C242-C241)/(A242-A241)</f>
        <v>26.5104602508652</v>
      </c>
      <c r="AF242" s="6" t="n">
        <f aca="false">+AD242-AE242</f>
        <v>15.6652719664204</v>
      </c>
      <c r="AG242" s="6" t="n">
        <f aca="false">AVERAGE(D242:E242)</f>
        <v>5.2</v>
      </c>
      <c r="AH242" s="7" t="n">
        <f aca="false">(G242+G241)/2</f>
        <v>4.5</v>
      </c>
      <c r="AI242" s="7" t="n">
        <f aca="false">+G242-F242</f>
        <v>0.4</v>
      </c>
      <c r="AJ242" s="8" t="n">
        <f aca="false">(+A242-A241)*24</f>
        <v>19.9166666668025</v>
      </c>
      <c r="AK242" s="8" t="n">
        <f aca="false">+AB242-AB241</f>
        <v>11</v>
      </c>
      <c r="AL242" s="8" t="n">
        <f aca="false">+AK242/AJ242*100</f>
        <v>55.2301255226359</v>
      </c>
      <c r="AM242" s="9" t="n">
        <f aca="false">+(C242-C241)/AK242</f>
        <v>2</v>
      </c>
      <c r="AN242" s="8" t="n">
        <f aca="false">+AK242/AJ242*24</f>
        <v>13.2552301254326</v>
      </c>
      <c r="AO242" s="8" t="n">
        <f aca="false">+AC242-AC241</f>
        <v>0</v>
      </c>
      <c r="AP242" s="8" t="n">
        <f aca="false">+AO242/AJ242*24</f>
        <v>0</v>
      </c>
      <c r="AQ242" s="8" t="n">
        <f aca="false">+AA242-AA241</f>
        <v>19</v>
      </c>
      <c r="AR242" s="6" t="n">
        <f aca="false">+AQ242/AJ242</f>
        <v>0.953974895390984</v>
      </c>
      <c r="AS242" s="6" t="n">
        <f aca="false">+AR242*24</f>
        <v>22.8953974893836</v>
      </c>
      <c r="AT242" s="8" t="n">
        <f aca="false">+AJ242/AQ242*60</f>
        <v>62.8947368425342</v>
      </c>
      <c r="AU242" s="8" t="n">
        <f aca="false">+AK242/AQ242*60</f>
        <v>34.7368421052632</v>
      </c>
      <c r="AV242" s="5" t="s">
        <v>163</v>
      </c>
    </row>
    <row collapsed="false" customFormat="false" customHeight="false" hidden="false" ht="12.65" outlineLevel="0" r="243">
      <c r="A243" s="1" t="n">
        <v>40632.7222222222</v>
      </c>
      <c r="B243" s="2" t="n">
        <v>51990</v>
      </c>
      <c r="C243" s="0" t="n">
        <v>117811</v>
      </c>
      <c r="D243" s="3" t="n">
        <v>7.9</v>
      </c>
      <c r="E243" s="3" t="n">
        <v>-0.4</v>
      </c>
      <c r="F243" s="3" t="n">
        <v>5</v>
      </c>
      <c r="G243" s="4" t="n">
        <v>6</v>
      </c>
      <c r="H243" s="4" t="n">
        <v>20.9</v>
      </c>
      <c r="I243" s="4" t="n">
        <v>22</v>
      </c>
      <c r="J243" s="4" t="n">
        <v>20.5</v>
      </c>
      <c r="K243" s="4" t="n">
        <v>21.3</v>
      </c>
      <c r="L243" s="4" t="n">
        <v>22.4</v>
      </c>
      <c r="M243" s="4" t="n">
        <v>20</v>
      </c>
      <c r="N243" s="4" t="n">
        <v>21.5</v>
      </c>
      <c r="O243" s="2" t="n">
        <v>21</v>
      </c>
      <c r="P243" s="5" t="n">
        <v>7</v>
      </c>
      <c r="Q243" s="5" t="n">
        <v>0</v>
      </c>
      <c r="R243" s="5" t="n">
        <v>6</v>
      </c>
      <c r="S243" s="5" t="s">
        <v>48</v>
      </c>
      <c r="T243" s="5" t="s">
        <v>48</v>
      </c>
      <c r="U243" s="5" t="n">
        <v>31</v>
      </c>
      <c r="V243" s="5" t="n">
        <v>33</v>
      </c>
      <c r="W243" s="5" t="n">
        <v>31</v>
      </c>
      <c r="X243" s="5" t="n">
        <v>1</v>
      </c>
      <c r="Y243" s="5" t="n">
        <v>1</v>
      </c>
      <c r="Z243" s="5" t="n">
        <v>52</v>
      </c>
      <c r="AA243" s="5" t="n">
        <v>14590</v>
      </c>
      <c r="AB243" s="5" t="n">
        <v>10408</v>
      </c>
      <c r="AC243" s="5" t="n">
        <v>788</v>
      </c>
      <c r="AD243" s="6" t="n">
        <f aca="false">+(B243-B242)/(A243-A242)</f>
        <v>37.7379310347251</v>
      </c>
      <c r="AE243" s="6" t="n">
        <f aca="false">+(C243-C242)/(A243-A242)</f>
        <v>21.8482758622093</v>
      </c>
      <c r="AF243" s="6" t="n">
        <f aca="false">+AD243-AE243</f>
        <v>15.8896551725158</v>
      </c>
      <c r="AG243" s="6" t="n">
        <f aca="false">AVERAGE(D243:E243)</f>
        <v>3.75</v>
      </c>
      <c r="AH243" s="7" t="n">
        <f aca="false">(G243+G242)/2</f>
        <v>7</v>
      </c>
      <c r="AI243" s="7" t="n">
        <f aca="false">+G243-F243</f>
        <v>1</v>
      </c>
      <c r="AJ243" s="8" t="n">
        <f aca="false">(+A243-A242)*24</f>
        <v>24.1666666665114</v>
      </c>
      <c r="AK243" s="8" t="n">
        <f aca="false">+AB243-AB242</f>
        <v>10</v>
      </c>
      <c r="AL243" s="8" t="n">
        <f aca="false">+AK243/AJ243*100</f>
        <v>41.3793103450934</v>
      </c>
      <c r="AM243" s="9" t="n">
        <f aca="false">+(C243-C242)/AK243</f>
        <v>2.2</v>
      </c>
      <c r="AN243" s="8" t="n">
        <f aca="false">+AK243/AJ243*24</f>
        <v>9.93103448282241</v>
      </c>
      <c r="AO243" s="8" t="n">
        <f aca="false">+AC243-AC242</f>
        <v>0</v>
      </c>
      <c r="AP243" s="8" t="n">
        <f aca="false">+AO243/AJ243*24</f>
        <v>0</v>
      </c>
      <c r="AQ243" s="8" t="n">
        <f aca="false">+AA243-AA242</f>
        <v>21</v>
      </c>
      <c r="AR243" s="6" t="n">
        <f aca="false">+AQ243/AJ243</f>
        <v>0.868965517246961</v>
      </c>
      <c r="AS243" s="6" t="n">
        <f aca="false">+AR243*24</f>
        <v>20.8551724139271</v>
      </c>
      <c r="AT243" s="8" t="n">
        <f aca="false">+AJ243/AQ243*60</f>
        <v>69.0476190471756</v>
      </c>
      <c r="AU243" s="8" t="n">
        <f aca="false">+AK243/AQ243*60</f>
        <v>28.5714285714286</v>
      </c>
      <c r="AV243" s="5" t="s">
        <v>164</v>
      </c>
    </row>
    <row collapsed="false" customFormat="false" customHeight="false" hidden="false" ht="12.65" outlineLevel="0" r="244">
      <c r="A244" s="1" t="n">
        <v>40633.7118055556</v>
      </c>
      <c r="B244" s="2" t="n">
        <v>52035</v>
      </c>
      <c r="C244" s="0" t="n">
        <v>117837</v>
      </c>
      <c r="D244" s="3" t="n">
        <v>12.9</v>
      </c>
      <c r="E244" s="3" t="n">
        <v>0.4</v>
      </c>
      <c r="F244" s="3" t="n">
        <v>3.9</v>
      </c>
      <c r="G244" s="4" t="n">
        <v>4</v>
      </c>
      <c r="H244" s="4" t="n">
        <v>18.6</v>
      </c>
      <c r="I244" s="4" t="n">
        <v>21.7</v>
      </c>
      <c r="J244" s="4" t="n">
        <v>18.5</v>
      </c>
      <c r="K244" s="4" t="n">
        <v>19.6</v>
      </c>
      <c r="L244" s="4" t="n">
        <v>21.9</v>
      </c>
      <c r="M244" s="4" t="n">
        <v>19.5</v>
      </c>
      <c r="N244" s="4" t="n">
        <v>21</v>
      </c>
      <c r="O244" s="2" t="n">
        <v>21</v>
      </c>
      <c r="P244" s="5" t="n">
        <v>7</v>
      </c>
      <c r="Q244" s="5" t="n">
        <v>0</v>
      </c>
      <c r="R244" s="5" t="n">
        <v>6</v>
      </c>
      <c r="S244" s="5" t="s">
        <v>51</v>
      </c>
      <c r="T244" s="5" t="s">
        <v>48</v>
      </c>
      <c r="U244" s="5" t="n">
        <v>37</v>
      </c>
      <c r="V244" s="5" t="n">
        <v>34</v>
      </c>
      <c r="W244" s="5" t="n">
        <v>28</v>
      </c>
      <c r="X244" s="5" t="n">
        <v>2</v>
      </c>
      <c r="Y244" s="5" t="n">
        <v>-3</v>
      </c>
      <c r="Z244" s="5" t="n">
        <v>50</v>
      </c>
      <c r="AA244" s="5" t="n">
        <v>14613</v>
      </c>
      <c r="AB244" s="5" t="n">
        <v>10421</v>
      </c>
      <c r="AC244" s="5" t="n">
        <v>788</v>
      </c>
      <c r="AD244" s="6" t="n">
        <f aca="false">+(B244-B243)/(A244-A243)</f>
        <v>45.4736842104149</v>
      </c>
      <c r="AE244" s="6" t="n">
        <f aca="false">+(C244-C243)/(A244-A243)</f>
        <v>26.2736842104619</v>
      </c>
      <c r="AF244" s="6" t="n">
        <f aca="false">+AD244-AE244</f>
        <v>19.1999999999529</v>
      </c>
      <c r="AG244" s="6" t="n">
        <f aca="false">AVERAGE(D244:E244)</f>
        <v>6.65</v>
      </c>
      <c r="AH244" s="7" t="n">
        <f aca="false">(G244+G243)/2</f>
        <v>5</v>
      </c>
      <c r="AI244" s="7" t="n">
        <f aca="false">+G244-F244</f>
        <v>0.1</v>
      </c>
      <c r="AJ244" s="8" t="n">
        <f aca="false">(+A244-A243)*24</f>
        <v>23.7500000000582</v>
      </c>
      <c r="AK244" s="8" t="n">
        <f aca="false">+AB244-AB243</f>
        <v>13</v>
      </c>
      <c r="AL244" s="8" t="n">
        <f aca="false">+AK244/AJ244*100</f>
        <v>54.736842105129</v>
      </c>
      <c r="AM244" s="9" t="n">
        <f aca="false">+(C244-C243)/AK244</f>
        <v>2</v>
      </c>
      <c r="AN244" s="8" t="n">
        <f aca="false">+AK244/AJ244*24</f>
        <v>13.136842105231</v>
      </c>
      <c r="AO244" s="8" t="n">
        <f aca="false">+AC244-AC243</f>
        <v>0</v>
      </c>
      <c r="AP244" s="8" t="n">
        <f aca="false">+AO244/AJ244*24</f>
        <v>0</v>
      </c>
      <c r="AQ244" s="8" t="n">
        <f aca="false">+AA244-AA243</f>
        <v>23</v>
      </c>
      <c r="AR244" s="6" t="n">
        <f aca="false">+AQ244/AJ244</f>
        <v>0.968421052629206</v>
      </c>
      <c r="AS244" s="6" t="n">
        <f aca="false">+AR244*24</f>
        <v>23.2421052631009</v>
      </c>
      <c r="AT244" s="8" t="n">
        <f aca="false">+AJ244/AQ244*60</f>
        <v>61.9565217392823</v>
      </c>
      <c r="AU244" s="8" t="n">
        <f aca="false">+AK244/AQ244*60</f>
        <v>33.9130434782609</v>
      </c>
      <c r="AV244" s="5" t="s">
        <v>165</v>
      </c>
    </row>
    <row collapsed="false" customFormat="false" customHeight="false" hidden="false" ht="12.65" outlineLevel="0" r="245">
      <c r="A245" s="1" t="n">
        <v>40634</v>
      </c>
      <c r="B245" s="2" t="n">
        <v>52053</v>
      </c>
      <c r="C245" s="0" t="n">
        <v>117843</v>
      </c>
      <c r="AD245" s="8" t="n">
        <f aca="false">SUM(AD215:AD244)</f>
        <v>1431.14779862847</v>
      </c>
      <c r="AE245" s="8" t="n">
        <f aca="false">SUM(AE215:AE244)</f>
        <v>947.574309137784</v>
      </c>
      <c r="AF245" s="8" t="n">
        <f aca="false">SUM(AF215:AF244)</f>
        <v>483.573489490683</v>
      </c>
      <c r="AK245" s="8" t="n">
        <f aca="false">SUM(AK215:AK244)</f>
        <v>478</v>
      </c>
      <c r="AL245" s="8" t="e">
        <f aca="false">+AK245/AJ245*100</f>
        <v>#DIV/0!</v>
      </c>
      <c r="AV245" s="15" t="s">
        <v>166</v>
      </c>
    </row>
    <row collapsed="false" customFormat="false" customHeight="false" hidden="false" ht="12.65" outlineLevel="0" r="246">
      <c r="A246" s="1" t="n">
        <v>40634.7083333333</v>
      </c>
      <c r="B246" s="2" t="n">
        <v>52077</v>
      </c>
      <c r="C246" s="0" t="n">
        <v>117863</v>
      </c>
      <c r="D246" s="3" t="n">
        <v>9.9</v>
      </c>
      <c r="E246" s="3" t="n">
        <v>2.5</v>
      </c>
      <c r="F246" s="3" t="n">
        <v>6.5</v>
      </c>
      <c r="G246" s="4" t="n">
        <v>7</v>
      </c>
      <c r="H246" s="4" t="n">
        <v>19.9</v>
      </c>
      <c r="I246" s="4" t="n">
        <v>19.9</v>
      </c>
      <c r="J246" s="4" t="n">
        <v>16.6</v>
      </c>
      <c r="K246" s="4" t="n">
        <v>20.8</v>
      </c>
      <c r="L246" s="4" t="n">
        <v>21.9</v>
      </c>
      <c r="M246" s="4" t="n">
        <v>19.5</v>
      </c>
      <c r="N246" s="4" t="n">
        <v>21</v>
      </c>
      <c r="O246" s="2" t="n">
        <v>21</v>
      </c>
      <c r="P246" s="5" t="n">
        <v>7</v>
      </c>
      <c r="Q246" s="5" t="n">
        <v>0</v>
      </c>
      <c r="R246" s="5" t="n">
        <v>6</v>
      </c>
      <c r="S246" s="5" t="s">
        <v>51</v>
      </c>
      <c r="T246" s="5" t="s">
        <v>48</v>
      </c>
      <c r="U246" s="5" t="n">
        <v>36</v>
      </c>
      <c r="V246" s="5" t="n">
        <v>32</v>
      </c>
      <c r="W246" s="5" t="n">
        <v>28</v>
      </c>
      <c r="X246" s="5" t="n">
        <v>2</v>
      </c>
      <c r="Y246" s="5" t="n">
        <v>-2</v>
      </c>
      <c r="Z246" s="5" t="n">
        <v>47</v>
      </c>
      <c r="AA246" s="5" t="n">
        <v>14634</v>
      </c>
      <c r="AB246" s="5" t="n">
        <v>10434</v>
      </c>
      <c r="AC246" s="5" t="n">
        <v>788</v>
      </c>
      <c r="AD246" s="6" t="n">
        <f aca="false">+(B246-B244)/(A246-A244)</f>
        <v>42.1463414632779</v>
      </c>
      <c r="AE246" s="6" t="n">
        <f aca="false">+(C246-C244)/(A246-A244)</f>
        <v>26.0905923344101</v>
      </c>
      <c r="AF246" s="6" t="n">
        <f aca="false">+AD246-AE246</f>
        <v>16.0557491288678</v>
      </c>
      <c r="AG246" s="6" t="n">
        <f aca="false">AVERAGE(D246:E246)</f>
        <v>6.2</v>
      </c>
      <c r="AH246" s="7" t="n">
        <f aca="false">(G246+G244)/2</f>
        <v>5.5</v>
      </c>
      <c r="AI246" s="7" t="n">
        <f aca="false">+G246-F246</f>
        <v>0.5</v>
      </c>
      <c r="AJ246" s="8" t="n">
        <f aca="false">(+A246-A244)*24</f>
        <v>23.9166666667443</v>
      </c>
      <c r="AK246" s="8" t="n">
        <f aca="false">+AB246-AB244</f>
        <v>13</v>
      </c>
      <c r="AL246" s="8" t="n">
        <f aca="false">+AK246/AJ246*100</f>
        <v>54.3554006966877</v>
      </c>
      <c r="AM246" s="9" t="n">
        <f aca="false">+(C246-C244)/AK246</f>
        <v>2</v>
      </c>
      <c r="AN246" s="8" t="n">
        <f aca="false">+AK246/AJ246*24</f>
        <v>13.0452961672051</v>
      </c>
      <c r="AO246" s="8" t="n">
        <f aca="false">+AC246-AC244</f>
        <v>0</v>
      </c>
      <c r="AP246" s="8" t="n">
        <f aca="false">+AO246/AJ246*24</f>
        <v>0</v>
      </c>
      <c r="AQ246" s="8" t="n">
        <f aca="false">+AA246-AA244</f>
        <v>21</v>
      </c>
      <c r="AR246" s="6" t="n">
        <f aca="false">+AQ246/AJ246</f>
        <v>0.878048780484956</v>
      </c>
      <c r="AS246" s="6" t="n">
        <f aca="false">+AR246*24</f>
        <v>21.0731707316389</v>
      </c>
      <c r="AT246" s="8" t="n">
        <f aca="false">+AJ246/AQ246*60</f>
        <v>68.3333333335551</v>
      </c>
      <c r="AU246" s="8" t="n">
        <f aca="false">+AK246/AQ246*60</f>
        <v>37.1428571428571</v>
      </c>
      <c r="AV246" s="5" t="s">
        <v>167</v>
      </c>
    </row>
    <row collapsed="false" customFormat="false" customHeight="false" hidden="false" ht="12.65" outlineLevel="0" r="247">
      <c r="A247" s="1" t="n">
        <v>40635.7291666667</v>
      </c>
      <c r="B247" s="0" t="n">
        <v>52121</v>
      </c>
      <c r="C247" s="0" t="n">
        <v>117889</v>
      </c>
      <c r="D247" s="3" t="n">
        <v>7.4</v>
      </c>
      <c r="E247" s="3" t="n">
        <v>2.5</v>
      </c>
      <c r="F247" s="3" t="n">
        <v>7.2</v>
      </c>
      <c r="G247" s="4" t="n">
        <v>8</v>
      </c>
      <c r="H247" s="4" t="n">
        <v>20.1</v>
      </c>
      <c r="I247" s="4" t="n">
        <v>20.4</v>
      </c>
      <c r="J247" s="4" t="n">
        <v>19.5</v>
      </c>
      <c r="K247" s="4" t="n">
        <v>20.1</v>
      </c>
      <c r="L247" s="4" t="n">
        <v>20.9</v>
      </c>
      <c r="M247" s="4" t="n">
        <v>19.5</v>
      </c>
      <c r="N247" s="4" t="n">
        <v>21</v>
      </c>
      <c r="O247" s="2" t="n">
        <v>21</v>
      </c>
      <c r="P247" s="5" t="n">
        <v>7</v>
      </c>
      <c r="Q247" s="5" t="n">
        <v>0</v>
      </c>
      <c r="R247" s="5" t="n">
        <v>6</v>
      </c>
      <c r="S247" s="5" t="s">
        <v>48</v>
      </c>
      <c r="T247" s="5" t="s">
        <v>48</v>
      </c>
      <c r="U247" s="5" t="n">
        <v>28</v>
      </c>
      <c r="V247" s="5" t="n">
        <v>32</v>
      </c>
      <c r="W247" s="5" t="n">
        <v>28</v>
      </c>
      <c r="X247" s="5" t="n">
        <v>2</v>
      </c>
      <c r="Y247" s="5" t="n">
        <v>2</v>
      </c>
      <c r="Z247" s="5" t="n">
        <v>44</v>
      </c>
      <c r="AA247" s="5" t="n">
        <v>14658</v>
      </c>
      <c r="AB247" s="5" t="n">
        <v>10446</v>
      </c>
      <c r="AC247" s="5" t="n">
        <v>788</v>
      </c>
      <c r="AD247" s="6" t="n">
        <f aca="false">+(B247-B246)/(A247-A246)</f>
        <v>43.1020408165313</v>
      </c>
      <c r="AE247" s="6" t="n">
        <f aca="false">+(C247-C246)/(A247-A246)</f>
        <v>25.4693877552231</v>
      </c>
      <c r="AF247" s="6" t="n">
        <f aca="false">+AD247-AE247</f>
        <v>17.6326530613083</v>
      </c>
      <c r="AG247" s="6" t="n">
        <f aca="false">AVERAGE(D247:E247)</f>
        <v>4.95</v>
      </c>
      <c r="AH247" s="7" t="n">
        <f aca="false">(G247+G246)/2</f>
        <v>7.5</v>
      </c>
      <c r="AI247" s="7" t="n">
        <f aca="false">+G247-F247</f>
        <v>0.8</v>
      </c>
      <c r="AJ247" s="8" t="n">
        <f aca="false">(+A247-A246)*24</f>
        <v>24.4999999998836</v>
      </c>
      <c r="AK247" s="8" t="n">
        <f aca="false">+AB247-AB246</f>
        <v>12</v>
      </c>
      <c r="AL247" s="8" t="n">
        <f aca="false">+AK247/AJ247*100</f>
        <v>48.9795918369674</v>
      </c>
      <c r="AM247" s="9" t="n">
        <f aca="false">+(C247-C246)/AK247</f>
        <v>2.16666666666667</v>
      </c>
      <c r="AN247" s="8" t="n">
        <f aca="false">+AK247/AJ247*24</f>
        <v>11.7551020408722</v>
      </c>
      <c r="AO247" s="8" t="n">
        <f aca="false">+AC247-AC246</f>
        <v>0</v>
      </c>
      <c r="AP247" s="8" t="n">
        <f aca="false">+AO247/AJ247*24</f>
        <v>0</v>
      </c>
      <c r="AQ247" s="8" t="n">
        <f aca="false">+AA247-AA246</f>
        <v>24</v>
      </c>
      <c r="AR247" s="6" t="n">
        <f aca="false">+AQ247/AJ247</f>
        <v>0.979591836739349</v>
      </c>
      <c r="AS247" s="6" t="n">
        <f aca="false">+AR247*24</f>
        <v>23.5102040817444</v>
      </c>
      <c r="AT247" s="8" t="n">
        <f aca="false">+AJ247/AQ247*60</f>
        <v>61.249999999709</v>
      </c>
      <c r="AU247" s="8" t="n">
        <f aca="false">+AK247/AQ247*60</f>
        <v>30</v>
      </c>
      <c r="AV247" s="5" t="s">
        <v>168</v>
      </c>
    </row>
    <row collapsed="false" customFormat="false" customHeight="false" hidden="false" ht="12.65" outlineLevel="0" r="248">
      <c r="A248" s="1" t="n">
        <v>40636.7430555556</v>
      </c>
      <c r="B248" s="0" t="n">
        <v>52169</v>
      </c>
      <c r="C248" s="0" t="n">
        <v>117921</v>
      </c>
      <c r="D248" s="3" t="n">
        <v>4.3</v>
      </c>
      <c r="E248" s="3" t="n">
        <v>4.2</v>
      </c>
      <c r="F248" s="3" t="n">
        <v>4.3</v>
      </c>
      <c r="G248" s="4" t="n">
        <v>6</v>
      </c>
      <c r="H248" s="4" t="n">
        <v>22.2</v>
      </c>
      <c r="I248" s="4" t="n">
        <v>22.6</v>
      </c>
      <c r="J248" s="4" t="n">
        <v>20</v>
      </c>
      <c r="K248" s="4" t="n">
        <v>21.9</v>
      </c>
      <c r="L248" s="4" t="n">
        <v>21.9</v>
      </c>
      <c r="M248" s="4" t="n">
        <v>19.9</v>
      </c>
      <c r="N248" s="4" t="n">
        <v>21</v>
      </c>
      <c r="O248" s="2" t="n">
        <v>21</v>
      </c>
      <c r="P248" s="5" t="n">
        <v>7</v>
      </c>
      <c r="Q248" s="5" t="n">
        <v>0</v>
      </c>
      <c r="R248" s="5" t="n">
        <v>6</v>
      </c>
      <c r="S248" s="5" t="s">
        <v>48</v>
      </c>
      <c r="T248" s="5" t="s">
        <v>48</v>
      </c>
      <c r="U248" s="5" t="n">
        <v>34</v>
      </c>
      <c r="V248" s="5" t="n">
        <v>33</v>
      </c>
      <c r="W248" s="5" t="n">
        <v>34</v>
      </c>
      <c r="X248" s="5" t="n">
        <v>1</v>
      </c>
      <c r="Y248" s="5" t="n">
        <v>2</v>
      </c>
      <c r="Z248" s="5" t="n">
        <v>47</v>
      </c>
      <c r="AA248" s="5" t="n">
        <v>14678</v>
      </c>
      <c r="AB248" s="5" t="n">
        <v>10462</v>
      </c>
      <c r="AC248" s="5" t="n">
        <v>788</v>
      </c>
      <c r="AD248" s="6" t="n">
        <f aca="false">+(B248-B247)/(A248-A247)</f>
        <v>47.3424657533492</v>
      </c>
      <c r="AE248" s="6" t="n">
        <f aca="false">+(C248-C247)/(A248-A247)</f>
        <v>31.5616438355661</v>
      </c>
      <c r="AF248" s="6" t="n">
        <f aca="false">+AD248-AE248</f>
        <v>15.7808219177831</v>
      </c>
      <c r="AG248" s="6" t="n">
        <f aca="false">AVERAGE(D248:E248)</f>
        <v>4.25</v>
      </c>
      <c r="AH248" s="7" t="n">
        <f aca="false">(G248+G247)/2</f>
        <v>7</v>
      </c>
      <c r="AI248" s="7" t="n">
        <f aca="false">+G248-F248</f>
        <v>1.7</v>
      </c>
      <c r="AJ248" s="8" t="n">
        <f aca="false">(+A248-A247)*24</f>
        <v>24.3333333333721</v>
      </c>
      <c r="AK248" s="8" t="n">
        <f aca="false">+AB248-AB247</f>
        <v>16</v>
      </c>
      <c r="AL248" s="8" t="n">
        <f aca="false">+AK248/AJ248*100</f>
        <v>65.7534246574294</v>
      </c>
      <c r="AM248" s="9" t="n">
        <f aca="false">+(C248-C247)/AK248</f>
        <v>2</v>
      </c>
      <c r="AN248" s="8" t="n">
        <f aca="false">+AK248/AJ248*24</f>
        <v>15.7808219177831</v>
      </c>
      <c r="AO248" s="8" t="n">
        <f aca="false">+AC248-AC247</f>
        <v>0</v>
      </c>
      <c r="AP248" s="8" t="n">
        <f aca="false">+AO248/AJ248*24</f>
        <v>0</v>
      </c>
      <c r="AQ248" s="8" t="n">
        <f aca="false">+AA248-AA247</f>
        <v>20</v>
      </c>
      <c r="AR248" s="6" t="n">
        <f aca="false">+AQ248/AJ248</f>
        <v>0.821917808217867</v>
      </c>
      <c r="AS248" s="6" t="n">
        <f aca="false">+AR248*24</f>
        <v>19.7260273972288</v>
      </c>
      <c r="AT248" s="8" t="n">
        <f aca="false">+AJ248/AQ248*60</f>
        <v>73.0000000001164</v>
      </c>
      <c r="AU248" s="8" t="n">
        <f aca="false">+AK248/AQ248*60</f>
        <v>48</v>
      </c>
      <c r="AV248" s="5" t="s">
        <v>169</v>
      </c>
    </row>
    <row collapsed="false" customFormat="false" customHeight="false" hidden="false" ht="12.65" outlineLevel="0" r="249">
      <c r="A249" s="1" t="n">
        <v>40637.71875</v>
      </c>
      <c r="B249" s="2" t="n">
        <v>52202</v>
      </c>
      <c r="C249" s="0" t="n">
        <v>117942</v>
      </c>
      <c r="D249" s="3" t="n">
        <v>8.4</v>
      </c>
      <c r="E249" s="3" t="n">
        <v>2</v>
      </c>
      <c r="F249" s="3" t="n">
        <v>7.8</v>
      </c>
      <c r="G249" s="4" t="n">
        <v>8</v>
      </c>
      <c r="H249" s="4" t="n">
        <v>21.5</v>
      </c>
      <c r="I249" s="4" t="n">
        <v>22.9</v>
      </c>
      <c r="J249" s="4" t="n">
        <v>20.9</v>
      </c>
      <c r="K249" s="4" t="n">
        <v>22.1</v>
      </c>
      <c r="L249" s="4" t="n">
        <v>23.1</v>
      </c>
      <c r="M249" s="4" t="n">
        <v>20.5</v>
      </c>
      <c r="N249" s="4" t="n">
        <v>21.5</v>
      </c>
      <c r="O249" s="2" t="n">
        <v>20</v>
      </c>
      <c r="P249" s="5" t="n">
        <v>7</v>
      </c>
      <c r="Q249" s="5" t="n">
        <v>0</v>
      </c>
      <c r="R249" s="5" t="n">
        <v>4</v>
      </c>
      <c r="S249" s="5" t="s">
        <v>51</v>
      </c>
      <c r="T249" s="5" t="s">
        <v>48</v>
      </c>
      <c r="U249" s="5" t="n">
        <v>35</v>
      </c>
      <c r="V249" s="5" t="n">
        <v>27</v>
      </c>
      <c r="W249" s="5" t="n">
        <v>28</v>
      </c>
      <c r="X249" s="5" t="n">
        <v>2</v>
      </c>
      <c r="Y249" s="5" t="n">
        <v>-2</v>
      </c>
      <c r="Z249" s="5" t="n">
        <v>46</v>
      </c>
      <c r="AA249" s="5" t="n">
        <v>14695</v>
      </c>
      <c r="AB249" s="5" t="n">
        <v>10472</v>
      </c>
      <c r="AC249" s="5" t="n">
        <v>788</v>
      </c>
      <c r="AD249" s="6" t="n">
        <f aca="false">+(B249-B248)/(A249-A248)</f>
        <v>33.8220640569115</v>
      </c>
      <c r="AE249" s="6" t="n">
        <f aca="false">+(C249-C248)/(A249-A248)</f>
        <v>21.52313167258</v>
      </c>
      <c r="AF249" s="6" t="n">
        <f aca="false">+AD249-AE249</f>
        <v>12.2989323843314</v>
      </c>
      <c r="AG249" s="6" t="n">
        <f aca="false">AVERAGE(D249:E249)</f>
        <v>5.2</v>
      </c>
      <c r="AH249" s="7" t="n">
        <f aca="false">(G249+G248)/2</f>
        <v>7</v>
      </c>
      <c r="AI249" s="7" t="n">
        <f aca="false">+G249-F249</f>
        <v>0.2</v>
      </c>
      <c r="AJ249" s="8" t="n">
        <f aca="false">(+A249-A248)*24</f>
        <v>23.4166666666861</v>
      </c>
      <c r="AK249" s="8" t="n">
        <f aca="false">+AB249-AB248</f>
        <v>10</v>
      </c>
      <c r="AL249" s="8" t="n">
        <f aca="false">+AK249/AJ249*100</f>
        <v>42.7046263344842</v>
      </c>
      <c r="AM249" s="9" t="n">
        <f aca="false">+(C249-C248)/AK249</f>
        <v>2.1</v>
      </c>
      <c r="AN249" s="8" t="n">
        <f aca="false">+AK249/AJ249*24</f>
        <v>10.2491103202762</v>
      </c>
      <c r="AO249" s="8" t="n">
        <f aca="false">+AC249-AC248</f>
        <v>0</v>
      </c>
      <c r="AP249" s="8" t="n">
        <f aca="false">+AO249/AJ249*24</f>
        <v>0</v>
      </c>
      <c r="AQ249" s="8" t="n">
        <f aca="false">+AA249-AA248</f>
        <v>17</v>
      </c>
      <c r="AR249" s="6" t="n">
        <f aca="false">+AQ249/AJ249</f>
        <v>0.725978647686231</v>
      </c>
      <c r="AS249" s="6" t="n">
        <f aca="false">+AR249*24</f>
        <v>17.4234875444695</v>
      </c>
      <c r="AT249" s="8" t="n">
        <f aca="false">+AJ249/AQ249*60</f>
        <v>82.6470588235979</v>
      </c>
      <c r="AU249" s="8" t="n">
        <f aca="false">+AK249/AQ249*60</f>
        <v>35.2941176470588</v>
      </c>
      <c r="AV249" s="5" t="s">
        <v>170</v>
      </c>
    </row>
    <row collapsed="false" customFormat="false" customHeight="false" hidden="false" ht="12.65" outlineLevel="0" r="250">
      <c r="A250" s="1" t="n">
        <v>40638.7361111111</v>
      </c>
      <c r="B250" s="2" t="n">
        <v>52243</v>
      </c>
      <c r="C250" s="0" t="n">
        <v>117964</v>
      </c>
      <c r="D250" s="3" t="n">
        <v>8.9</v>
      </c>
      <c r="E250" s="3" t="n">
        <v>4</v>
      </c>
      <c r="F250" s="3" t="n">
        <v>6.7</v>
      </c>
      <c r="G250" s="4" t="n">
        <v>7</v>
      </c>
      <c r="H250" s="4" t="n">
        <v>20.8</v>
      </c>
      <c r="I250" s="4" t="n">
        <v>21.9</v>
      </c>
      <c r="J250" s="4" t="n">
        <v>20.1</v>
      </c>
      <c r="K250" s="4" t="n">
        <v>20.5</v>
      </c>
      <c r="L250" s="4" t="n">
        <v>22.3</v>
      </c>
      <c r="M250" s="4" t="n">
        <v>20</v>
      </c>
      <c r="N250" s="4" t="n">
        <v>20.5</v>
      </c>
      <c r="O250" s="2" t="n">
        <v>20</v>
      </c>
      <c r="P250" s="5" t="n">
        <v>7</v>
      </c>
      <c r="Q250" s="5" t="n">
        <v>0</v>
      </c>
      <c r="R250" s="5" t="n">
        <v>4</v>
      </c>
      <c r="S250" s="5" t="s">
        <v>48</v>
      </c>
      <c r="T250" s="5" t="s">
        <v>48</v>
      </c>
      <c r="U250" s="5" t="n">
        <v>28</v>
      </c>
      <c r="V250" s="5" t="n">
        <v>32</v>
      </c>
      <c r="W250" s="5" t="n">
        <v>28</v>
      </c>
      <c r="X250" s="5" t="n">
        <v>2</v>
      </c>
      <c r="Y250" s="5" t="n">
        <v>3</v>
      </c>
      <c r="Z250" s="5" t="n">
        <v>54</v>
      </c>
      <c r="AA250" s="5" t="n">
        <v>14718</v>
      </c>
      <c r="AB250" s="5" t="n">
        <v>10482</v>
      </c>
      <c r="AC250" s="5" t="n">
        <v>788</v>
      </c>
      <c r="AD250" s="6" t="n">
        <f aca="false">+(B250-B249)/(A250-A249)</f>
        <v>40.3003412969924</v>
      </c>
      <c r="AE250" s="6" t="n">
        <f aca="false">+(C250-C249)/(A250-A249)</f>
        <v>21.624573378874</v>
      </c>
      <c r="AF250" s="6" t="n">
        <f aca="false">+AD250-AE250</f>
        <v>18.6757679181184</v>
      </c>
      <c r="AG250" s="6" t="n">
        <f aca="false">AVERAGE(D250:E250)</f>
        <v>6.45</v>
      </c>
      <c r="AH250" s="7" t="n">
        <f aca="false">(G250+G249)/2</f>
        <v>7.5</v>
      </c>
      <c r="AI250" s="7" t="n">
        <f aca="false">+G250-F250</f>
        <v>0.3</v>
      </c>
      <c r="AJ250" s="8" t="n">
        <f aca="false">(+A250-A249)*24</f>
        <v>24.4166666666279</v>
      </c>
      <c r="AK250" s="8" t="n">
        <f aca="false">+AB250-AB249</f>
        <v>10</v>
      </c>
      <c r="AL250" s="8" t="n">
        <f aca="false">+AK250/AJ250*100</f>
        <v>40.9556313993825</v>
      </c>
      <c r="AM250" s="9" t="n">
        <f aca="false">+(C250-C249)/AK250</f>
        <v>2.2</v>
      </c>
      <c r="AN250" s="8" t="n">
        <f aca="false">+AK250/AJ250*24</f>
        <v>9.8293515358518</v>
      </c>
      <c r="AO250" s="8" t="n">
        <f aca="false">+AC250-AC249</f>
        <v>0</v>
      </c>
      <c r="AP250" s="8" t="n">
        <f aca="false">+AO250/AJ250*24</f>
        <v>0</v>
      </c>
      <c r="AQ250" s="8" t="n">
        <f aca="false">+AA250-AA249</f>
        <v>23</v>
      </c>
      <c r="AR250" s="6" t="n">
        <f aca="false">+AQ250/AJ250</f>
        <v>0.941979522185797</v>
      </c>
      <c r="AS250" s="6" t="n">
        <f aca="false">+AR250*24</f>
        <v>22.6075085324591</v>
      </c>
      <c r="AT250" s="8" t="n">
        <f aca="false">+AJ250/AQ250*60</f>
        <v>63.6956521738118</v>
      </c>
      <c r="AU250" s="8" t="n">
        <f aca="false">+AK250/AQ250*60</f>
        <v>26.0869565217391</v>
      </c>
      <c r="AV250" s="5" t="s">
        <v>171</v>
      </c>
    </row>
    <row collapsed="false" customFormat="false" customHeight="false" hidden="false" ht="12.65" outlineLevel="0" r="251">
      <c r="A251" s="1" t="n">
        <v>40639.7256944444</v>
      </c>
      <c r="B251" s="2" t="n">
        <v>52272</v>
      </c>
      <c r="C251" s="0" t="n">
        <v>117985</v>
      </c>
      <c r="D251" s="3" t="n">
        <v>10.4</v>
      </c>
      <c r="E251" s="3" t="n">
        <v>4.5</v>
      </c>
      <c r="F251" s="3" t="n">
        <v>8.6</v>
      </c>
      <c r="G251" s="4" t="n">
        <v>8</v>
      </c>
      <c r="H251" s="4" t="n">
        <v>20.9</v>
      </c>
      <c r="I251" s="4" t="n">
        <v>21.3</v>
      </c>
      <c r="J251" s="4" t="n">
        <v>20</v>
      </c>
      <c r="K251" s="4" t="n">
        <v>20.9</v>
      </c>
      <c r="L251" s="4" t="n">
        <v>21.8</v>
      </c>
      <c r="M251" s="4" t="n">
        <v>19.5</v>
      </c>
      <c r="N251" s="4" t="n">
        <v>20.5</v>
      </c>
      <c r="O251" s="2" t="n">
        <v>20</v>
      </c>
      <c r="P251" s="5" t="n">
        <v>7</v>
      </c>
      <c r="Q251" s="5" t="n">
        <v>0</v>
      </c>
      <c r="R251" s="5" t="n">
        <v>4</v>
      </c>
      <c r="S251" s="5" t="s">
        <v>48</v>
      </c>
      <c r="T251" s="5" t="s">
        <v>48</v>
      </c>
      <c r="U251" s="5" t="n">
        <v>28</v>
      </c>
      <c r="V251" s="5" t="n">
        <v>31</v>
      </c>
      <c r="W251" s="5" t="n">
        <v>27</v>
      </c>
      <c r="X251" s="5" t="n">
        <v>3</v>
      </c>
      <c r="Y251" s="5" t="n">
        <v>3</v>
      </c>
      <c r="Z251" s="5" t="n">
        <v>48</v>
      </c>
      <c r="AA251" s="5" t="n">
        <v>14740</v>
      </c>
      <c r="AB251" s="5" t="n">
        <v>10492</v>
      </c>
      <c r="AC251" s="5" t="n">
        <v>788</v>
      </c>
      <c r="AD251" s="6" t="n">
        <f aca="false">+(B251-B250)/(A251-A250)</f>
        <v>29.3052631578229</v>
      </c>
      <c r="AE251" s="6" t="n">
        <f aca="false">+(C251-C250)/(A251-A250)</f>
        <v>21.2210526315269</v>
      </c>
      <c r="AF251" s="6" t="n">
        <f aca="false">+AD251-AE251</f>
        <v>8.08421052629598</v>
      </c>
      <c r="AG251" s="6" t="n">
        <f aca="false">AVERAGE(D251:E251)</f>
        <v>7.45</v>
      </c>
      <c r="AH251" s="7" t="n">
        <f aca="false">(G251+G250)/2</f>
        <v>7.5</v>
      </c>
      <c r="AI251" s="7" t="n">
        <f aca="false">+G251-F251</f>
        <v>-0.6</v>
      </c>
      <c r="AJ251" s="8" t="n">
        <f aca="false">(+A251-A250)*24</f>
        <v>23.7500000000582</v>
      </c>
      <c r="AK251" s="8" t="n">
        <f aca="false">+AB251-AB250</f>
        <v>10</v>
      </c>
      <c r="AL251" s="8" t="n">
        <f aca="false">+AK251/AJ251*100</f>
        <v>42.1052631577915</v>
      </c>
      <c r="AM251" s="9" t="n">
        <f aca="false">+(C251-C250)/AK251</f>
        <v>2.1</v>
      </c>
      <c r="AN251" s="8" t="n">
        <f aca="false">+AK251/AJ251*24</f>
        <v>10.10526315787</v>
      </c>
      <c r="AO251" s="8" t="n">
        <f aca="false">+AC251-AC250</f>
        <v>0</v>
      </c>
      <c r="AP251" s="8" t="n">
        <f aca="false">+AO251/AJ251*24</f>
        <v>0</v>
      </c>
      <c r="AQ251" s="8" t="n">
        <f aca="false">+AA251-AA250</f>
        <v>22</v>
      </c>
      <c r="AR251" s="6" t="n">
        <f aca="false">+AQ251/AJ251</f>
        <v>0.926315789471414</v>
      </c>
      <c r="AS251" s="6" t="n">
        <f aca="false">+AR251*24</f>
        <v>22.2315789473139</v>
      </c>
      <c r="AT251" s="8" t="n">
        <f aca="false">+AJ251/AQ251*60</f>
        <v>64.772727272886</v>
      </c>
      <c r="AU251" s="8" t="n">
        <f aca="false">+AK251/AQ251*60</f>
        <v>27.2727272727273</v>
      </c>
      <c r="AV251" s="5" t="s">
        <v>172</v>
      </c>
    </row>
    <row collapsed="false" customFormat="false" customHeight="false" hidden="false" ht="12.65" outlineLevel="0" r="252">
      <c r="A252" s="1" t="n">
        <v>40640.7916666667</v>
      </c>
      <c r="B252" s="2" t="n">
        <v>52308</v>
      </c>
      <c r="C252" s="0" t="n">
        <v>118002</v>
      </c>
      <c r="D252" s="3" t="n">
        <v>11.9</v>
      </c>
      <c r="E252" s="3" t="n">
        <v>5</v>
      </c>
      <c r="F252" s="3" t="n">
        <v>8</v>
      </c>
      <c r="G252" s="4" t="n">
        <v>8</v>
      </c>
      <c r="H252" s="4" t="n">
        <v>21.4</v>
      </c>
      <c r="I252" s="4" t="n">
        <v>22.6</v>
      </c>
      <c r="J252" s="4" t="n">
        <v>20.6</v>
      </c>
      <c r="K252" s="4" t="n">
        <v>21.3</v>
      </c>
      <c r="L252" s="4" t="n">
        <v>22.4</v>
      </c>
      <c r="M252" s="4" t="n">
        <v>20</v>
      </c>
      <c r="N252" s="4" t="n">
        <v>21</v>
      </c>
      <c r="O252" s="2" t="n">
        <v>20</v>
      </c>
      <c r="P252" s="5" t="n">
        <v>7</v>
      </c>
      <c r="Q252" s="5" t="n">
        <v>0</v>
      </c>
      <c r="R252" s="5" t="n">
        <v>4</v>
      </c>
      <c r="S252" s="5" t="s">
        <v>48</v>
      </c>
      <c r="T252" s="5" t="s">
        <v>48</v>
      </c>
      <c r="U252" s="5" t="n">
        <v>30</v>
      </c>
      <c r="V252" s="5" t="n">
        <v>27</v>
      </c>
      <c r="W252" s="5" t="n">
        <v>29</v>
      </c>
      <c r="X252" s="5" t="n">
        <v>2</v>
      </c>
      <c r="Y252" s="5" t="n">
        <v>3</v>
      </c>
      <c r="Z252" s="5" t="n">
        <v>46</v>
      </c>
      <c r="AA252" s="5" t="n">
        <v>14759</v>
      </c>
      <c r="AB252" s="5" t="n">
        <v>10500</v>
      </c>
      <c r="AC252" s="5" t="n">
        <v>788</v>
      </c>
      <c r="AD252" s="6" t="n">
        <f aca="false">+(B252-B251)/(A252-A251)</f>
        <v>33.7719869707865</v>
      </c>
      <c r="AE252" s="6" t="n">
        <f aca="false">+(C252-C251)/(A252-A251)</f>
        <v>15.9478827362047</v>
      </c>
      <c r="AF252" s="6" t="n">
        <f aca="false">+AD252-AE252</f>
        <v>17.8241042345818</v>
      </c>
      <c r="AG252" s="6" t="n">
        <f aca="false">AVERAGE(D252:E252)</f>
        <v>8.45</v>
      </c>
      <c r="AH252" s="7" t="n">
        <f aca="false">(G252+G251)/2</f>
        <v>8</v>
      </c>
      <c r="AI252" s="7" t="n">
        <f aca="false">+G252-F252</f>
        <v>0</v>
      </c>
      <c r="AJ252" s="8" t="n">
        <f aca="false">(+A252-A251)*24</f>
        <v>25.5833333332557</v>
      </c>
      <c r="AK252" s="8" t="n">
        <f aca="false">+AB252-AB251</f>
        <v>8</v>
      </c>
      <c r="AL252" s="8" t="n">
        <f aca="false">+AK252/AJ252*100</f>
        <v>31.2703583062838</v>
      </c>
      <c r="AM252" s="9" t="n">
        <f aca="false">+(C252-C251)/AK252</f>
        <v>2.125</v>
      </c>
      <c r="AN252" s="8" t="n">
        <f aca="false">+AK252/AJ252*24</f>
        <v>7.50488599350811</v>
      </c>
      <c r="AO252" s="8" t="n">
        <f aca="false">+AC252-AC251</f>
        <v>0</v>
      </c>
      <c r="AP252" s="8" t="n">
        <f aca="false">+AO252/AJ252*24</f>
        <v>0</v>
      </c>
      <c r="AQ252" s="8" t="n">
        <f aca="false">+AA252-AA251</f>
        <v>19</v>
      </c>
      <c r="AR252" s="6" t="n">
        <f aca="false">+AQ252/AJ252</f>
        <v>0.74267100977424</v>
      </c>
      <c r="AS252" s="6" t="n">
        <f aca="false">+AR252*24</f>
        <v>17.8241042345818</v>
      </c>
      <c r="AT252" s="8" t="n">
        <f aca="false">+AJ252/AQ252*60</f>
        <v>80.7894736839655</v>
      </c>
      <c r="AU252" s="8" t="n">
        <f aca="false">+AK252/AQ252*60</f>
        <v>25.2631578947368</v>
      </c>
      <c r="AV252" s="5" t="s">
        <v>173</v>
      </c>
    </row>
    <row collapsed="false" customFormat="false" customHeight="false" hidden="false" ht="12.65" outlineLevel="0" r="253">
      <c r="A253" s="1" t="n">
        <v>40641.7395833333</v>
      </c>
      <c r="B253" s="2" t="n">
        <v>52335</v>
      </c>
      <c r="C253" s="0" t="n">
        <v>118017</v>
      </c>
      <c r="D253" s="3" t="n">
        <v>14.4</v>
      </c>
      <c r="E253" s="3" t="n">
        <v>5</v>
      </c>
      <c r="F253" s="3" t="n">
        <v>11.6</v>
      </c>
      <c r="G253" s="4" t="n">
        <v>11</v>
      </c>
      <c r="H253" s="4" t="n">
        <v>21.8</v>
      </c>
      <c r="I253" s="4" t="n">
        <v>22.9</v>
      </c>
      <c r="J253" s="4" t="n">
        <v>21</v>
      </c>
      <c r="K253" s="4" t="n">
        <v>22.4</v>
      </c>
      <c r="L253" s="4" t="n">
        <v>23.42</v>
      </c>
      <c r="M253" s="4" t="n">
        <v>20</v>
      </c>
      <c r="N253" s="4" t="n">
        <v>21.5</v>
      </c>
      <c r="O253" s="2" t="n">
        <v>20</v>
      </c>
      <c r="P253" s="5" t="n">
        <v>7</v>
      </c>
      <c r="Q253" s="5" t="n">
        <v>0</v>
      </c>
      <c r="R253" s="5" t="n">
        <v>4</v>
      </c>
      <c r="S253" s="5" t="s">
        <v>48</v>
      </c>
      <c r="T253" s="5" t="s">
        <v>48</v>
      </c>
      <c r="U253" s="5" t="n">
        <v>23</v>
      </c>
      <c r="V253" s="5" t="n">
        <v>25</v>
      </c>
      <c r="W253" s="5" t="n">
        <v>23</v>
      </c>
      <c r="X253" s="5" t="n">
        <v>6</v>
      </c>
      <c r="Y253" s="5" t="n">
        <v>6</v>
      </c>
      <c r="Z253" s="5" t="n">
        <v>48</v>
      </c>
      <c r="AA253" s="5" t="n">
        <v>14778</v>
      </c>
      <c r="AB253" s="5" t="n">
        <v>10507</v>
      </c>
      <c r="AC253" s="5" t="n">
        <v>788</v>
      </c>
      <c r="AD253" s="6" t="n">
        <f aca="false">+(B253-B252)/(A253-A252)</f>
        <v>28.4835164833707</v>
      </c>
      <c r="AE253" s="6" t="n">
        <f aca="false">+(C253-C252)/(A253-A252)</f>
        <v>15.8241758240949</v>
      </c>
      <c r="AF253" s="6" t="n">
        <f aca="false">+AD253-AE253</f>
        <v>12.6593406592759</v>
      </c>
      <c r="AG253" s="6" t="n">
        <f aca="false">AVERAGE(D253:E253)</f>
        <v>9.7</v>
      </c>
      <c r="AH253" s="7" t="n">
        <f aca="false">(G253+G252)/2</f>
        <v>9.5</v>
      </c>
      <c r="AI253" s="7" t="n">
        <f aca="false">+G253-F253</f>
        <v>-0.6</v>
      </c>
      <c r="AJ253" s="8" t="n">
        <f aca="false">(+A253-A252)*24</f>
        <v>22.7500000001164</v>
      </c>
      <c r="AK253" s="8" t="n">
        <f aca="false">+AB253-AB252</f>
        <v>7</v>
      </c>
      <c r="AL253" s="8" t="n">
        <f aca="false">+AK253/AJ253*100</f>
        <v>30.7692307690733</v>
      </c>
      <c r="AM253" s="9" t="n">
        <f aca="false">+(C253-C252)/AK253</f>
        <v>2.14285714285714</v>
      </c>
      <c r="AN253" s="8" t="n">
        <f aca="false">+AK253/AJ253*24</f>
        <v>7.3846153845776</v>
      </c>
      <c r="AO253" s="8" t="n">
        <f aca="false">+AC253-AC252</f>
        <v>0</v>
      </c>
      <c r="AP253" s="8" t="n">
        <f aca="false">+AO253/AJ253*24</f>
        <v>0</v>
      </c>
      <c r="AQ253" s="8" t="n">
        <f aca="false">+AA253-AA252</f>
        <v>19</v>
      </c>
      <c r="AR253" s="6" t="n">
        <f aca="false">+AQ253/AJ253</f>
        <v>0.835164835160562</v>
      </c>
      <c r="AS253" s="6" t="n">
        <f aca="false">+AR253*24</f>
        <v>20.0439560438535</v>
      </c>
      <c r="AT253" s="8" t="n">
        <f aca="false">+AJ253/AQ253*60</f>
        <v>71.8421052635255</v>
      </c>
      <c r="AU253" s="8" t="n">
        <f aca="false">+AK253/AQ253*60</f>
        <v>22.1052631578947</v>
      </c>
      <c r="AV253" s="0"/>
    </row>
    <row collapsed="false" customFormat="false" customHeight="false" hidden="false" ht="12.65" outlineLevel="0" r="254">
      <c r="A254" s="1" t="n">
        <v>40642.7397569444</v>
      </c>
      <c r="B254" s="2" t="n">
        <v>52358</v>
      </c>
      <c r="C254" s="0" t="n">
        <v>118031</v>
      </c>
      <c r="D254" s="3" t="n">
        <v>13.9</v>
      </c>
      <c r="E254" s="3" t="n">
        <v>3.5</v>
      </c>
      <c r="F254" s="3" t="n">
        <v>10.6</v>
      </c>
      <c r="G254" s="4" t="n">
        <v>11</v>
      </c>
      <c r="H254" s="4" t="n">
        <v>22.1</v>
      </c>
      <c r="I254" s="4" t="n">
        <v>22.4</v>
      </c>
      <c r="J254" s="4" t="n">
        <v>20.5</v>
      </c>
      <c r="K254" s="4" t="n">
        <v>21.6</v>
      </c>
      <c r="L254" s="4" t="n">
        <v>23.4</v>
      </c>
      <c r="M254" s="4" t="n">
        <v>20</v>
      </c>
      <c r="N254" s="4" t="n">
        <v>21.5</v>
      </c>
      <c r="O254" s="2" t="n">
        <v>20</v>
      </c>
      <c r="P254" s="5" t="n">
        <v>7</v>
      </c>
      <c r="Q254" s="5" t="n">
        <v>0</v>
      </c>
      <c r="R254" s="5" t="n">
        <v>4</v>
      </c>
      <c r="S254" s="5" t="s">
        <v>48</v>
      </c>
      <c r="T254" s="5" t="s">
        <v>48</v>
      </c>
      <c r="U254" s="5" t="n">
        <v>23</v>
      </c>
      <c r="V254" s="5" t="n">
        <v>25</v>
      </c>
      <c r="W254" s="5" t="n">
        <v>23</v>
      </c>
      <c r="X254" s="5" t="n">
        <v>6</v>
      </c>
      <c r="Y254" s="5" t="n">
        <v>-2</v>
      </c>
      <c r="Z254" s="5" t="n">
        <v>48</v>
      </c>
      <c r="AA254" s="5" t="n">
        <v>14795</v>
      </c>
      <c r="AB254" s="5" t="n">
        <v>10513</v>
      </c>
      <c r="AC254" s="5" t="n">
        <v>788</v>
      </c>
      <c r="AD254" s="6" t="n">
        <f aca="false">+(B254-B253)/(A254-A253)</f>
        <v>22.9960076376336</v>
      </c>
      <c r="AE254" s="6" t="n">
        <f aca="false">+(C254-C253)/(A254-A253)</f>
        <v>13.9975698663856</v>
      </c>
      <c r="AF254" s="6" t="n">
        <f aca="false">+AD254-AE254</f>
        <v>8.99843777124791</v>
      </c>
      <c r="AG254" s="6" t="n">
        <f aca="false">AVERAGE(D254:E254)</f>
        <v>8.7</v>
      </c>
      <c r="AH254" s="7" t="n">
        <f aca="false">(G254+G253)/2</f>
        <v>11</v>
      </c>
      <c r="AI254" s="7" t="n">
        <f aca="false">+G254-F254</f>
        <v>0.4</v>
      </c>
      <c r="AJ254" s="8" t="n">
        <f aca="false">(+A254-A253)*24</f>
        <v>24.0041666665929</v>
      </c>
      <c r="AK254" s="8" t="n">
        <f aca="false">+AB254-AB253</f>
        <v>6</v>
      </c>
      <c r="AL254" s="8" t="n">
        <f aca="false">+AK254/AJ254*100</f>
        <v>24.9956604756886</v>
      </c>
      <c r="AM254" s="9" t="n">
        <f aca="false">+(C254-C253)/AK254</f>
        <v>2.33333333333333</v>
      </c>
      <c r="AN254" s="8" t="n">
        <f aca="false">+AK254/AJ254*24</f>
        <v>5.99895851416528</v>
      </c>
      <c r="AO254" s="8" t="n">
        <f aca="false">+AC254-AC253</f>
        <v>0</v>
      </c>
      <c r="AP254" s="8" t="n">
        <f aca="false">+AO254/AJ254*24</f>
        <v>0</v>
      </c>
      <c r="AQ254" s="8" t="n">
        <f aca="false">+AA254-AA253</f>
        <v>17</v>
      </c>
      <c r="AR254" s="6" t="n">
        <f aca="false">+AQ254/AJ254</f>
        <v>0.708210380144512</v>
      </c>
      <c r="AS254" s="6" t="n">
        <f aca="false">+AR254*24</f>
        <v>16.9970491234683</v>
      </c>
      <c r="AT254" s="8" t="n">
        <f aca="false">+AJ254/AQ254*60</f>
        <v>84.7205882350339</v>
      </c>
      <c r="AU254" s="8" t="n">
        <f aca="false">+AK254/AQ254*60</f>
        <v>21.1764705882353</v>
      </c>
      <c r="AV254" s="0" t="s">
        <v>174</v>
      </c>
    </row>
    <row collapsed="false" customFormat="false" customHeight="false" hidden="false" ht="12.65" outlineLevel="0" r="255">
      <c r="A255" s="1" t="n">
        <v>40643.6980902778</v>
      </c>
      <c r="B255" s="2" t="n">
        <v>52382</v>
      </c>
      <c r="C255" s="0" t="n">
        <v>118046</v>
      </c>
      <c r="D255" s="3" t="n">
        <v>15.9</v>
      </c>
      <c r="E255" s="3" t="n">
        <v>0.5</v>
      </c>
      <c r="F255" s="3" t="n">
        <v>13.4</v>
      </c>
      <c r="G255" s="4" t="n">
        <v>14</v>
      </c>
      <c r="H255" s="4" t="n">
        <v>22.3</v>
      </c>
      <c r="I255" s="4" t="n">
        <v>22.4</v>
      </c>
      <c r="J255" s="4" t="n">
        <v>21.4</v>
      </c>
      <c r="K255" s="4" t="n">
        <v>20.6</v>
      </c>
      <c r="L255" s="4" t="n">
        <v>22.3</v>
      </c>
      <c r="M255" s="4" t="n">
        <v>20</v>
      </c>
      <c r="N255" s="4" t="n">
        <v>20.5</v>
      </c>
      <c r="O255" s="2" t="n">
        <v>20</v>
      </c>
      <c r="P255" s="5" t="n">
        <v>7</v>
      </c>
      <c r="Q255" s="5" t="n">
        <v>0</v>
      </c>
      <c r="R255" s="5" t="n">
        <v>4</v>
      </c>
      <c r="S255" s="5" t="s">
        <v>48</v>
      </c>
      <c r="T255" s="5" t="s">
        <v>48</v>
      </c>
      <c r="U255" s="5" t="n">
        <v>22</v>
      </c>
      <c r="V255" s="5" t="n">
        <v>27</v>
      </c>
      <c r="W255" s="5" t="n">
        <v>22</v>
      </c>
      <c r="X255" s="5" t="n">
        <v>8</v>
      </c>
      <c r="Y255" s="5" t="n">
        <v>9</v>
      </c>
      <c r="Z255" s="5" t="n">
        <v>45</v>
      </c>
      <c r="AA255" s="5" t="n">
        <v>14813</v>
      </c>
      <c r="AB255" s="5" t="n">
        <v>10520</v>
      </c>
      <c r="AC255" s="5" t="n">
        <v>788</v>
      </c>
      <c r="AD255" s="6" t="n">
        <f aca="false">+(B255-B254)/(A255-A254)</f>
        <v>25.0434782608062</v>
      </c>
      <c r="AE255" s="6" t="n">
        <f aca="false">+(C255-C254)/(A255-A254)</f>
        <v>15.6521739130039</v>
      </c>
      <c r="AF255" s="6" t="n">
        <f aca="false">+AD255-AE255</f>
        <v>9.39130434780232</v>
      </c>
      <c r="AG255" s="6" t="n">
        <f aca="false">AVERAGE(D255:E255)</f>
        <v>8.2</v>
      </c>
      <c r="AH255" s="7" t="n">
        <f aca="false">(G255+G254)/2</f>
        <v>12.5</v>
      </c>
      <c r="AI255" s="7" t="n">
        <f aca="false">+G255-F255</f>
        <v>0.6</v>
      </c>
      <c r="AJ255" s="8" t="n">
        <f aca="false">(+A255-A254)*24</f>
        <v>23.0000000000582</v>
      </c>
      <c r="AK255" s="8" t="n">
        <f aca="false">+AB255-AB254</f>
        <v>7</v>
      </c>
      <c r="AL255" s="8" t="n">
        <f aca="false">+AK255/AJ255*100</f>
        <v>30.4347826086186</v>
      </c>
      <c r="AM255" s="9" t="n">
        <f aca="false">+(C255-C254)/AK255</f>
        <v>2.14285714285714</v>
      </c>
      <c r="AN255" s="8" t="n">
        <f aca="false">+AK255/AJ255*24</f>
        <v>7.30434782606847</v>
      </c>
      <c r="AO255" s="8" t="n">
        <f aca="false">+AC255-AC254</f>
        <v>0</v>
      </c>
      <c r="AP255" s="8" t="n">
        <f aca="false">+AO255/AJ255*24</f>
        <v>0</v>
      </c>
      <c r="AQ255" s="8" t="n">
        <f aca="false">+AA255-AA254</f>
        <v>18</v>
      </c>
      <c r="AR255" s="6" t="n">
        <f aca="false">+AQ255/AJ255</f>
        <v>0.782608695650193</v>
      </c>
      <c r="AS255" s="6" t="n">
        <f aca="false">+AR255*24</f>
        <v>18.7826086956046</v>
      </c>
      <c r="AT255" s="8" t="n">
        <f aca="false">+AJ255/AQ255*60</f>
        <v>76.6666666668607</v>
      </c>
      <c r="AU255" s="8" t="n">
        <f aca="false">+AK255/AQ255*60</f>
        <v>23.3333333333333</v>
      </c>
      <c r="AV255" s="0" t="s">
        <v>175</v>
      </c>
    </row>
    <row collapsed="false" customFormat="false" customHeight="false" hidden="false" ht="12.65" outlineLevel="0" r="256">
      <c r="A256" s="1" t="n">
        <v>40644.7397569445</v>
      </c>
      <c r="B256" s="2" t="n">
        <v>52410</v>
      </c>
      <c r="C256" s="0" t="n">
        <v>118060</v>
      </c>
      <c r="D256" s="3" t="n">
        <v>13.9</v>
      </c>
      <c r="E256" s="3" t="n">
        <v>4.5</v>
      </c>
      <c r="F256" s="3" t="n">
        <v>10.8</v>
      </c>
      <c r="G256" s="4" t="n">
        <v>11</v>
      </c>
      <c r="H256" s="4" t="n">
        <v>22.5</v>
      </c>
      <c r="I256" s="4" t="n">
        <v>22.9</v>
      </c>
      <c r="J256" s="4" t="n">
        <v>20.9</v>
      </c>
      <c r="K256" s="4" t="n">
        <v>22.1</v>
      </c>
      <c r="L256" s="4" t="n">
        <v>23.1</v>
      </c>
      <c r="M256" s="4" t="n">
        <v>20.3</v>
      </c>
      <c r="N256" s="4" t="n">
        <v>21.5</v>
      </c>
      <c r="O256" s="2" t="n">
        <v>20</v>
      </c>
      <c r="P256" s="5" t="n">
        <v>7</v>
      </c>
      <c r="Q256" s="5" t="n">
        <v>0</v>
      </c>
      <c r="R256" s="5" t="n">
        <v>4</v>
      </c>
      <c r="S256" s="5" t="s">
        <v>48</v>
      </c>
      <c r="T256" s="5" t="s">
        <v>48</v>
      </c>
      <c r="U256" s="5" t="n">
        <v>25</v>
      </c>
      <c r="V256" s="5" t="n">
        <v>25</v>
      </c>
      <c r="W256" s="5" t="n">
        <v>25</v>
      </c>
      <c r="X256" s="5" t="n">
        <v>4</v>
      </c>
      <c r="Y256" s="5" t="n">
        <v>4</v>
      </c>
      <c r="Z256" s="5" t="n">
        <v>47</v>
      </c>
      <c r="AA256" s="5" t="n">
        <v>14834</v>
      </c>
      <c r="AB256" s="5" t="n">
        <v>10526</v>
      </c>
      <c r="AC256" s="5" t="n">
        <v>788</v>
      </c>
      <c r="AD256" s="6" t="n">
        <f aca="false">+(B256-B255)/(A256-A255)</f>
        <v>26.8800000000626</v>
      </c>
      <c r="AE256" s="6" t="n">
        <f aca="false">+(C256-C255)/(A256-A255)</f>
        <v>13.4400000000313</v>
      </c>
      <c r="AF256" s="6" t="n">
        <f aca="false">+AD256-AE256</f>
        <v>13.4400000000313</v>
      </c>
      <c r="AG256" s="6" t="n">
        <f aca="false">AVERAGE(D256:E256)</f>
        <v>9.2</v>
      </c>
      <c r="AH256" s="7" t="n">
        <f aca="false">(G256+G255)/2</f>
        <v>12.5</v>
      </c>
      <c r="AI256" s="7" t="n">
        <f aca="false">+G256-F256</f>
        <v>0.199999999999999</v>
      </c>
      <c r="AJ256" s="8" t="n">
        <f aca="false">(+A256-A255)*24</f>
        <v>24.9999999999418</v>
      </c>
      <c r="AK256" s="8" t="n">
        <f aca="false">+AB256-AB255</f>
        <v>6</v>
      </c>
      <c r="AL256" s="8" t="n">
        <f aca="false">+AK256/AJ256*100</f>
        <v>24.0000000000559</v>
      </c>
      <c r="AM256" s="9" t="n">
        <f aca="false">+(C256-C255)/AK256</f>
        <v>2.33333333333333</v>
      </c>
      <c r="AN256" s="8" t="n">
        <f aca="false">+AK256/AJ256*24</f>
        <v>5.76000000001341</v>
      </c>
      <c r="AO256" s="8" t="n">
        <f aca="false">+AC256-AC255</f>
        <v>0</v>
      </c>
      <c r="AP256" s="8" t="n">
        <f aca="false">+AO256/AJ256*24</f>
        <v>0</v>
      </c>
      <c r="AQ256" s="8" t="n">
        <f aca="false">+AA256-AA255</f>
        <v>21</v>
      </c>
      <c r="AR256" s="6" t="n">
        <f aca="false">+AQ256/AJ256</f>
        <v>0.840000000001956</v>
      </c>
      <c r="AS256" s="6" t="n">
        <f aca="false">+AR256*24</f>
        <v>20.1600000000469</v>
      </c>
      <c r="AT256" s="8" t="n">
        <f aca="false">+AJ256/AQ256*60</f>
        <v>71.4285714284051</v>
      </c>
      <c r="AU256" s="8" t="n">
        <f aca="false">+AK256/AQ256*60</f>
        <v>17.1428571428571</v>
      </c>
      <c r="AV256" s="0" t="s">
        <v>176</v>
      </c>
    </row>
    <row collapsed="false" customFormat="false" customHeight="false" hidden="false" ht="12.65" outlineLevel="0" r="257">
      <c r="A257" s="1" t="n">
        <v>40645.7432291667</v>
      </c>
      <c r="B257" s="2" t="n">
        <v>52441</v>
      </c>
      <c r="C257" s="0" t="n">
        <v>118077</v>
      </c>
      <c r="D257" s="3" t="n">
        <v>10.9</v>
      </c>
      <c r="E257" s="3" t="n">
        <v>3.5</v>
      </c>
      <c r="F257" s="3" t="n">
        <v>3.6</v>
      </c>
      <c r="G257" s="4" t="n">
        <v>5</v>
      </c>
      <c r="H257" s="4" t="n">
        <v>20.1</v>
      </c>
      <c r="I257" s="4" t="n">
        <v>22.9</v>
      </c>
      <c r="J257" s="4" t="n">
        <v>20</v>
      </c>
      <c r="K257" s="4" t="n">
        <v>20.3</v>
      </c>
      <c r="L257" s="4" t="n">
        <v>22.4</v>
      </c>
      <c r="M257" s="4" t="n">
        <v>20</v>
      </c>
      <c r="N257" s="4" t="n">
        <v>20</v>
      </c>
      <c r="O257" s="2" t="n">
        <v>20</v>
      </c>
      <c r="P257" s="5" t="n">
        <v>7</v>
      </c>
      <c r="Q257" s="5" t="n">
        <v>0</v>
      </c>
      <c r="R257" s="5" t="n">
        <v>4</v>
      </c>
      <c r="S257" s="5" t="s">
        <v>48</v>
      </c>
      <c r="T257" s="5" t="s">
        <v>48</v>
      </c>
      <c r="U257" s="5" t="n">
        <v>30</v>
      </c>
      <c r="V257" s="5" t="n">
        <v>34</v>
      </c>
      <c r="W257" s="5" t="n">
        <v>29</v>
      </c>
      <c r="X257" s="5" t="n">
        <v>3</v>
      </c>
      <c r="Y257" s="5" t="n">
        <v>4</v>
      </c>
      <c r="Z257" s="5" t="n">
        <v>49</v>
      </c>
      <c r="AA257" s="5" t="n">
        <v>14855</v>
      </c>
      <c r="AB257" s="5" t="n">
        <v>10533</v>
      </c>
      <c r="AC257" s="5" t="n">
        <v>788</v>
      </c>
      <c r="AD257" s="6" t="n">
        <f aca="false">+(B257-B256)/(A257-A256)</f>
        <v>30.8927335638894</v>
      </c>
      <c r="AE257" s="6" t="n">
        <f aca="false">+(C257-C256)/(A257-A256)</f>
        <v>16.94117647052</v>
      </c>
      <c r="AF257" s="6" t="n">
        <f aca="false">+AD257-AE257</f>
        <v>13.9515570933694</v>
      </c>
      <c r="AG257" s="6" t="n">
        <f aca="false">AVERAGE(D257:E257)</f>
        <v>7.2</v>
      </c>
      <c r="AH257" s="7" t="n">
        <f aca="false">(G257+G256)/2</f>
        <v>8</v>
      </c>
      <c r="AI257" s="7" t="n">
        <f aca="false">+G257-F257</f>
        <v>1.4</v>
      </c>
      <c r="AJ257" s="8" t="n">
        <f aca="false">(+A257-A256)*24</f>
        <v>24.0833333334303</v>
      </c>
      <c r="AK257" s="8" t="n">
        <f aca="false">+AB257-AB256</f>
        <v>7</v>
      </c>
      <c r="AL257" s="8" t="n">
        <f aca="false">+AK257/AJ257*100</f>
        <v>29.0657439445196</v>
      </c>
      <c r="AM257" s="9" t="n">
        <f aca="false">+(C257-C256)/AK257</f>
        <v>2.42857142857143</v>
      </c>
      <c r="AN257" s="8" t="n">
        <f aca="false">+AK257/AJ257*24</f>
        <v>6.9757785466847</v>
      </c>
      <c r="AO257" s="8" t="n">
        <f aca="false">+AC257-AC256</f>
        <v>0</v>
      </c>
      <c r="AP257" s="8" t="n">
        <f aca="false">+AO257/AJ257*24</f>
        <v>0</v>
      </c>
      <c r="AQ257" s="8" t="n">
        <f aca="false">+AA257-AA256</f>
        <v>21</v>
      </c>
      <c r="AR257" s="6" t="n">
        <f aca="false">+AQ257/AJ257</f>
        <v>0.871972318335588</v>
      </c>
      <c r="AS257" s="6" t="n">
        <f aca="false">+AR257*24</f>
        <v>20.9273356400541</v>
      </c>
      <c r="AT257" s="8" t="n">
        <f aca="false">+AJ257/AQ257*60</f>
        <v>68.809523809801</v>
      </c>
      <c r="AU257" s="8" t="n">
        <f aca="false">+AK257/AQ257*60</f>
        <v>20</v>
      </c>
      <c r="AV257" s="0" t="s">
        <v>177</v>
      </c>
    </row>
    <row collapsed="false" customFormat="false" customHeight="false" hidden="false" ht="12.65" outlineLevel="0" r="258">
      <c r="A258" s="1" t="n">
        <v>40646.6737847222</v>
      </c>
      <c r="B258" s="2" t="n">
        <v>52477</v>
      </c>
      <c r="C258" s="0" t="n">
        <v>118098</v>
      </c>
      <c r="D258" s="3" t="n">
        <v>10.9</v>
      </c>
      <c r="E258" s="3" t="n">
        <v>2.8</v>
      </c>
      <c r="F258" s="3" t="n">
        <v>10.1</v>
      </c>
      <c r="G258" s="4" t="n">
        <v>10</v>
      </c>
      <c r="H258" s="4" t="n">
        <v>20.2</v>
      </c>
      <c r="I258" s="4" t="n">
        <v>20.4</v>
      </c>
      <c r="J258" s="4" t="n">
        <v>19</v>
      </c>
      <c r="K258" s="4" t="n">
        <v>20.8</v>
      </c>
      <c r="L258" s="4" t="n">
        <v>20.9</v>
      </c>
      <c r="M258" s="4" t="n">
        <v>19.5</v>
      </c>
      <c r="N258" s="4" t="n">
        <v>20</v>
      </c>
      <c r="O258" s="2" t="n">
        <v>20</v>
      </c>
      <c r="P258" s="5" t="n">
        <v>7</v>
      </c>
      <c r="Q258" s="5" t="n">
        <v>0</v>
      </c>
      <c r="R258" s="5" t="n">
        <v>4</v>
      </c>
      <c r="S258" s="5" t="s">
        <v>51</v>
      </c>
      <c r="T258" s="5" t="s">
        <v>48</v>
      </c>
      <c r="U258" s="5" t="n">
        <v>36</v>
      </c>
      <c r="V258" s="5" t="n">
        <v>30</v>
      </c>
      <c r="W258" s="5" t="n">
        <v>28</v>
      </c>
      <c r="X258" s="5" t="n">
        <v>1</v>
      </c>
      <c r="Y258" s="5" t="n">
        <v>-3</v>
      </c>
      <c r="Z258" s="5" t="n">
        <v>52</v>
      </c>
      <c r="AA258" s="5" t="n">
        <v>14875</v>
      </c>
      <c r="AB258" s="5" t="n">
        <v>10544</v>
      </c>
      <c r="AC258" s="5" t="n">
        <v>788</v>
      </c>
      <c r="AD258" s="6" t="n">
        <f aca="false">+(B258-B257)/(A258-A257)</f>
        <v>38.6865671642127</v>
      </c>
      <c r="AE258" s="6" t="n">
        <f aca="false">+(C258-C257)/(A258-A257)</f>
        <v>22.5671641791241</v>
      </c>
      <c r="AF258" s="6" t="n">
        <f aca="false">+AD258-AE258</f>
        <v>16.1194029850886</v>
      </c>
      <c r="AG258" s="6" t="n">
        <f aca="false">AVERAGE(D258:E258)</f>
        <v>6.85</v>
      </c>
      <c r="AH258" s="7" t="n">
        <f aca="false">(G258+G257)/2</f>
        <v>7.5</v>
      </c>
      <c r="AI258" s="7" t="n">
        <f aca="false">+G258-F258</f>
        <v>-0.0999999999999996</v>
      </c>
      <c r="AJ258" s="8" t="n">
        <f aca="false">(+A258-A257)*24</f>
        <v>22.3333333333139</v>
      </c>
      <c r="AK258" s="8" t="n">
        <f aca="false">+AB258-AB257</f>
        <v>11</v>
      </c>
      <c r="AL258" s="8" t="n">
        <f aca="false">+AK258/AJ258*100</f>
        <v>49.2537313433264</v>
      </c>
      <c r="AM258" s="9" t="n">
        <f aca="false">+(C258-C257)/AK258</f>
        <v>1.90909090909091</v>
      </c>
      <c r="AN258" s="8" t="n">
        <f aca="false">+AK258/AJ258*24</f>
        <v>11.8208955223983</v>
      </c>
      <c r="AO258" s="8" t="n">
        <f aca="false">+AC258-AC257</f>
        <v>0</v>
      </c>
      <c r="AP258" s="8" t="n">
        <f aca="false">+AO258/AJ258*24</f>
        <v>0</v>
      </c>
      <c r="AQ258" s="8" t="n">
        <f aca="false">+AA258-AA257</f>
        <v>20</v>
      </c>
      <c r="AR258" s="6" t="n">
        <f aca="false">+AQ258/AJ258</f>
        <v>0.895522388060479</v>
      </c>
      <c r="AS258" s="6" t="n">
        <f aca="false">+AR258*24</f>
        <v>21.4925373134515</v>
      </c>
      <c r="AT258" s="8" t="n">
        <f aca="false">+AJ258/AQ258*60</f>
        <v>66.9999999999418</v>
      </c>
      <c r="AU258" s="8" t="n">
        <f aca="false">+AK258/AQ258*60</f>
        <v>33</v>
      </c>
      <c r="AV258" s="0" t="s">
        <v>178</v>
      </c>
    </row>
    <row collapsed="false" customFormat="false" customHeight="false" hidden="false" ht="12.65" outlineLevel="0" r="259">
      <c r="A259" s="1" t="n">
        <v>40647.6770833333</v>
      </c>
      <c r="B259" s="2" t="n">
        <v>52510</v>
      </c>
      <c r="C259" s="0" t="n">
        <v>118117</v>
      </c>
      <c r="D259" s="3" t="n">
        <v>13.3</v>
      </c>
      <c r="E259" s="3" t="n">
        <v>0</v>
      </c>
      <c r="F259" s="3" t="n">
        <v>7.2</v>
      </c>
      <c r="G259" s="4" t="n">
        <v>8</v>
      </c>
      <c r="H259" s="4" t="n">
        <v>22.3</v>
      </c>
      <c r="I259" s="4" t="n">
        <v>22.4</v>
      </c>
      <c r="J259" s="4" t="n">
        <v>20.2</v>
      </c>
      <c r="K259" s="4" t="n">
        <v>22.1</v>
      </c>
      <c r="L259" s="4" t="n">
        <v>22.9</v>
      </c>
      <c r="M259" s="4" t="n">
        <v>20</v>
      </c>
      <c r="N259" s="4" t="n">
        <v>21.5</v>
      </c>
      <c r="O259" s="2" t="n">
        <v>20</v>
      </c>
      <c r="P259" s="5" t="n">
        <v>7</v>
      </c>
      <c r="Q259" s="5" t="n">
        <v>0</v>
      </c>
      <c r="R259" s="5" t="n">
        <v>4</v>
      </c>
      <c r="S259" s="5" t="s">
        <v>51</v>
      </c>
      <c r="T259" s="5" t="s">
        <v>48</v>
      </c>
      <c r="U259" s="5" t="n">
        <v>32</v>
      </c>
      <c r="V259" s="5" t="n">
        <v>27</v>
      </c>
      <c r="W259" s="5" t="n">
        <v>23</v>
      </c>
      <c r="X259" s="5" t="n">
        <v>4</v>
      </c>
      <c r="Y259" s="5" t="n">
        <v>-1</v>
      </c>
      <c r="Z259" s="5" t="n">
        <v>46</v>
      </c>
      <c r="AA259" s="5" t="n">
        <v>14896</v>
      </c>
      <c r="AB259" s="5" t="n">
        <v>10552</v>
      </c>
      <c r="AC259" s="5" t="n">
        <v>788</v>
      </c>
      <c r="AD259" s="6" t="n">
        <f aca="false">+(B259-B258)/(A259-A258)</f>
        <v>32.8915037203721</v>
      </c>
      <c r="AE259" s="6" t="n">
        <f aca="false">+(C259-C258)/(A259-A258)</f>
        <v>18.9375324450628</v>
      </c>
      <c r="AF259" s="6" t="n">
        <f aca="false">+AD259-AE259</f>
        <v>13.9539712753094</v>
      </c>
      <c r="AG259" s="6" t="n">
        <f aca="false">AVERAGE(D259:E259)</f>
        <v>6.65</v>
      </c>
      <c r="AH259" s="7" t="n">
        <f aca="false">(G259+G258)/2</f>
        <v>9</v>
      </c>
      <c r="AI259" s="7" t="n">
        <f aca="false">+G259-F259</f>
        <v>0.8</v>
      </c>
      <c r="AJ259" s="8" t="n">
        <f aca="false">(+A259-A258)*24</f>
        <v>24.0791666666628</v>
      </c>
      <c r="AK259" s="8" t="n">
        <f aca="false">+AB259-AB258</f>
        <v>8</v>
      </c>
      <c r="AL259" s="8" t="n">
        <f aca="false">+AK259/AJ259*100</f>
        <v>33.223741131689</v>
      </c>
      <c r="AM259" s="9" t="n">
        <f aca="false">+(C259-C258)/AK259</f>
        <v>2.375</v>
      </c>
      <c r="AN259" s="8" t="n">
        <f aca="false">+AK259/AJ259*24</f>
        <v>7.97369787160537</v>
      </c>
      <c r="AO259" s="8" t="n">
        <f aca="false">+AC259-AC258</f>
        <v>0</v>
      </c>
      <c r="AP259" s="8" t="n">
        <f aca="false">+AO259/AJ259*24</f>
        <v>0</v>
      </c>
      <c r="AQ259" s="8" t="n">
        <f aca="false">+AA259-AA258</f>
        <v>21</v>
      </c>
      <c r="AR259" s="6" t="n">
        <f aca="false">+AQ259/AJ259</f>
        <v>0.872123204706837</v>
      </c>
      <c r="AS259" s="6" t="n">
        <f aca="false">+AR259*24</f>
        <v>20.9309569129641</v>
      </c>
      <c r="AT259" s="8" t="n">
        <f aca="false">+AJ259/AQ259*60</f>
        <v>68.797619047608</v>
      </c>
      <c r="AU259" s="8" t="n">
        <f aca="false">+AK259/AQ259*60</f>
        <v>22.8571428571429</v>
      </c>
      <c r="AV259" s="5" t="s">
        <v>179</v>
      </c>
    </row>
    <row collapsed="false" customFormat="false" customHeight="false" hidden="false" ht="12.65" outlineLevel="0" r="260">
      <c r="A260" s="1" t="n">
        <v>40648.8055555556</v>
      </c>
      <c r="B260" s="2" t="n">
        <v>52553</v>
      </c>
      <c r="C260" s="0" t="n">
        <v>118138</v>
      </c>
      <c r="D260" s="3" t="n">
        <v>10.9</v>
      </c>
      <c r="E260" s="3" t="n">
        <v>3.5</v>
      </c>
      <c r="F260" s="3" t="n">
        <v>7.9</v>
      </c>
      <c r="G260" s="4" t="n">
        <v>8</v>
      </c>
      <c r="H260" s="4" t="n">
        <v>21.1</v>
      </c>
      <c r="I260" s="4" t="n">
        <v>22.4</v>
      </c>
      <c r="J260" s="4" t="n">
        <v>20.5</v>
      </c>
      <c r="K260" s="4" t="n">
        <v>22.5</v>
      </c>
      <c r="L260" s="4" t="n">
        <v>22.9</v>
      </c>
      <c r="M260" s="4" t="n">
        <v>20</v>
      </c>
      <c r="N260" s="4" t="n">
        <v>21.5</v>
      </c>
      <c r="O260" s="2" t="n">
        <v>21</v>
      </c>
      <c r="P260" s="5" t="n">
        <v>7</v>
      </c>
      <c r="Q260" s="5" t="n">
        <v>0</v>
      </c>
      <c r="R260" s="5" t="n">
        <v>4</v>
      </c>
      <c r="S260" s="5" t="s">
        <v>48</v>
      </c>
      <c r="T260" s="5" t="s">
        <v>48</v>
      </c>
      <c r="U260" s="5" t="n">
        <v>30</v>
      </c>
      <c r="V260" s="5" t="n">
        <v>31</v>
      </c>
      <c r="W260" s="5" t="n">
        <v>30</v>
      </c>
      <c r="X260" s="5" t="n">
        <v>3</v>
      </c>
      <c r="Y260" s="5" t="n">
        <v>3</v>
      </c>
      <c r="Z260" s="5" t="n">
        <v>45</v>
      </c>
      <c r="AA260" s="5" t="n">
        <v>14920</v>
      </c>
      <c r="AB260" s="5" t="n">
        <v>10562</v>
      </c>
      <c r="AC260" s="5" t="n">
        <v>788</v>
      </c>
      <c r="AD260" s="6" t="n">
        <f aca="false">+(B260-B259)/(A260-A259)</f>
        <v>38.1046153847246</v>
      </c>
      <c r="AE260" s="6" t="n">
        <f aca="false">+(C260-C259)/(A260-A259)</f>
        <v>18.6092307692841</v>
      </c>
      <c r="AF260" s="6" t="n">
        <f aca="false">+AD260-AE260</f>
        <v>19.4953846154405</v>
      </c>
      <c r="AG260" s="6" t="n">
        <f aca="false">AVERAGE(D260:E260)</f>
        <v>7.2</v>
      </c>
      <c r="AH260" s="7" t="n">
        <f aca="false">(G260+G259)/2</f>
        <v>8</v>
      </c>
      <c r="AI260" s="7" t="n">
        <f aca="false">+G260-F260</f>
        <v>0.0999999999999996</v>
      </c>
      <c r="AJ260" s="8" t="n">
        <f aca="false">(+A260-A259)*24</f>
        <v>27.0833333332557</v>
      </c>
      <c r="AK260" s="8" t="n">
        <f aca="false">+AB260-AB259</f>
        <v>10</v>
      </c>
      <c r="AL260" s="8" t="n">
        <f aca="false">+AK260/AJ260*100</f>
        <v>36.9230769231827</v>
      </c>
      <c r="AM260" s="9" t="n">
        <f aca="false">+(C260-C259)/AK260</f>
        <v>2.1</v>
      </c>
      <c r="AN260" s="8" t="n">
        <f aca="false">+AK260/AJ260*24</f>
        <v>8.86153846156386</v>
      </c>
      <c r="AO260" s="8" t="n">
        <f aca="false">+AC260-AC259</f>
        <v>0</v>
      </c>
      <c r="AP260" s="8" t="n">
        <f aca="false">+AO260/AJ260*24</f>
        <v>0</v>
      </c>
      <c r="AQ260" s="8" t="n">
        <f aca="false">+AA260-AA259</f>
        <v>24</v>
      </c>
      <c r="AR260" s="6" t="n">
        <f aca="false">+AQ260/AJ260</f>
        <v>0.886153846156386</v>
      </c>
      <c r="AS260" s="6" t="n">
        <f aca="false">+AR260*24</f>
        <v>21.2676923077532</v>
      </c>
      <c r="AT260" s="8" t="n">
        <f aca="false">+AJ260/AQ260*60</f>
        <v>67.7083333331393</v>
      </c>
      <c r="AU260" s="8" t="n">
        <f aca="false">+AK260/AQ260*60</f>
        <v>25</v>
      </c>
      <c r="AV260" s="5" t="s">
        <v>180</v>
      </c>
    </row>
    <row collapsed="false" customFormat="false" customHeight="false" hidden="false" ht="12.65" outlineLevel="0" r="261">
      <c r="A261" s="1" t="n">
        <v>40649.7430555556</v>
      </c>
      <c r="B261" s="2" t="n">
        <v>52592</v>
      </c>
      <c r="C261" s="0" t="n">
        <v>118154</v>
      </c>
      <c r="D261" s="3" t="n">
        <v>11.9</v>
      </c>
      <c r="E261" s="3" t="n">
        <v>5.5</v>
      </c>
      <c r="F261" s="3" t="n">
        <v>9.7</v>
      </c>
      <c r="G261" s="4" t="n">
        <v>10</v>
      </c>
      <c r="H261" s="4" t="n">
        <v>22.1</v>
      </c>
      <c r="I261" s="4" t="n">
        <v>22.7</v>
      </c>
      <c r="J261" s="4" t="n">
        <v>20.5</v>
      </c>
      <c r="K261" s="4" t="n">
        <v>22.9</v>
      </c>
      <c r="L261" s="4" t="n">
        <v>23.8</v>
      </c>
      <c r="M261" s="4" t="n">
        <v>20</v>
      </c>
      <c r="N261" s="4" t="n">
        <v>22</v>
      </c>
      <c r="O261" s="2" t="n">
        <v>20</v>
      </c>
      <c r="P261" s="5" t="n">
        <v>7</v>
      </c>
      <c r="Q261" s="5" t="n">
        <v>0</v>
      </c>
      <c r="R261" s="5" t="n">
        <v>4</v>
      </c>
      <c r="S261" s="5" t="s">
        <v>51</v>
      </c>
      <c r="T261" s="5" t="s">
        <v>48</v>
      </c>
      <c r="U261" s="5" t="n">
        <v>49</v>
      </c>
      <c r="V261" s="5" t="s">
        <v>79</v>
      </c>
      <c r="W261" s="5" t="n">
        <v>25</v>
      </c>
      <c r="X261" s="5" t="n">
        <v>4</v>
      </c>
      <c r="Y261" s="5" t="n">
        <v>0</v>
      </c>
      <c r="Z261" s="5" t="n">
        <v>44</v>
      </c>
      <c r="AA261" s="5" t="n">
        <v>14941</v>
      </c>
      <c r="AB261" s="5" t="n">
        <v>10569</v>
      </c>
      <c r="AC261" s="5" t="n">
        <v>788</v>
      </c>
      <c r="AD261" s="6" t="n">
        <f aca="false">+(B261-B260)/(A261-A260)</f>
        <v>41.6</v>
      </c>
      <c r="AE261" s="6" t="n">
        <f aca="false">+(C261-C260)/(A261-A260)</f>
        <v>17.0666666666667</v>
      </c>
      <c r="AF261" s="6" t="n">
        <f aca="false">+AD261-AE261</f>
        <v>24.5333333333333</v>
      </c>
      <c r="AG261" s="6" t="n">
        <f aca="false">AVERAGE(D261:E261)</f>
        <v>8.7</v>
      </c>
      <c r="AH261" s="7" t="n">
        <f aca="false">(G261+G260)/2</f>
        <v>9</v>
      </c>
      <c r="AI261" s="7" t="n">
        <f aca="false">+G261-F261</f>
        <v>0.300000000000001</v>
      </c>
      <c r="AJ261" s="8" t="n">
        <f aca="false">(+A261-A260)*24</f>
        <v>22.5</v>
      </c>
      <c r="AK261" s="8" t="n">
        <f aca="false">+AB261-AB260</f>
        <v>7</v>
      </c>
      <c r="AL261" s="8" t="n">
        <f aca="false">+AK261/AJ261*100</f>
        <v>31.1111111111111</v>
      </c>
      <c r="AM261" s="9" t="n">
        <f aca="false">+(C261-C260)/AK261</f>
        <v>2.28571428571429</v>
      </c>
      <c r="AN261" s="8" t="n">
        <f aca="false">+AK261/AJ261*24</f>
        <v>7.46666666666667</v>
      </c>
      <c r="AO261" s="8" t="n">
        <f aca="false">+AC261-AC260</f>
        <v>0</v>
      </c>
      <c r="AP261" s="8" t="n">
        <f aca="false">+AO261/AJ261*24</f>
        <v>0</v>
      </c>
      <c r="AQ261" s="8" t="n">
        <f aca="false">+AA261-AA260</f>
        <v>21</v>
      </c>
      <c r="AR261" s="6" t="n">
        <f aca="false">+AQ261/AJ261</f>
        <v>0.933333333333333</v>
      </c>
      <c r="AS261" s="6" t="n">
        <f aca="false">+AR261*24</f>
        <v>22.4</v>
      </c>
      <c r="AT261" s="8" t="n">
        <f aca="false">+AJ261/AQ261*60</f>
        <v>64.2857142857143</v>
      </c>
      <c r="AU261" s="8" t="n">
        <f aca="false">+AK261/AQ261*60</f>
        <v>20</v>
      </c>
      <c r="AV261" s="5" t="s">
        <v>181</v>
      </c>
    </row>
    <row collapsed="false" customFormat="false" customHeight="false" hidden="false" ht="12.65" outlineLevel="0" r="262">
      <c r="A262" s="1" t="n">
        <v>40650.75</v>
      </c>
      <c r="B262" s="2" t="n">
        <v>52630</v>
      </c>
      <c r="C262" s="0" t="n">
        <v>118169</v>
      </c>
      <c r="D262" s="3" t="n">
        <v>13.8</v>
      </c>
      <c r="E262" s="3" t="n">
        <v>3</v>
      </c>
      <c r="F262" s="3" t="n">
        <v>12</v>
      </c>
      <c r="G262" s="4" t="n">
        <v>13</v>
      </c>
      <c r="H262" s="4" t="n">
        <v>22.9</v>
      </c>
      <c r="I262" s="4" t="n">
        <v>22.9</v>
      </c>
      <c r="J262" s="4" t="n">
        <v>21</v>
      </c>
      <c r="K262" s="4" t="n">
        <v>22.1</v>
      </c>
      <c r="L262" s="4" t="n">
        <v>23.4</v>
      </c>
      <c r="M262" s="4" t="n">
        <v>20.5</v>
      </c>
      <c r="N262" s="4" t="n">
        <v>21.5</v>
      </c>
      <c r="O262" s="2" t="n">
        <v>20</v>
      </c>
      <c r="P262" s="5" t="n">
        <v>7</v>
      </c>
      <c r="Q262" s="5" t="n">
        <v>0</v>
      </c>
      <c r="R262" s="5" t="n">
        <v>4</v>
      </c>
      <c r="S262" s="5" t="s">
        <v>48</v>
      </c>
      <c r="T262" s="5" t="s">
        <v>48</v>
      </c>
      <c r="U262" s="5" t="n">
        <v>21</v>
      </c>
      <c r="V262" s="5" t="n">
        <v>24</v>
      </c>
      <c r="W262" s="5" t="n">
        <v>21</v>
      </c>
      <c r="X262" s="5" t="n">
        <v>8</v>
      </c>
      <c r="Y262" s="5" t="n">
        <v>8</v>
      </c>
      <c r="Z262" s="5" t="n">
        <v>41</v>
      </c>
      <c r="AA262" s="5" t="n">
        <v>14960</v>
      </c>
      <c r="AB262" s="5" t="n">
        <v>10577</v>
      </c>
      <c r="AC262" s="5" t="n">
        <v>788</v>
      </c>
      <c r="AD262" s="6" t="n">
        <f aca="false">+(B262-B261)/(A262-A261)</f>
        <v>37.7379310344525</v>
      </c>
      <c r="AE262" s="6" t="n">
        <f aca="false">+(C262-C261)/(A262-A261)</f>
        <v>14.896551724126</v>
      </c>
      <c r="AF262" s="6" t="n">
        <f aca="false">+AD262-AE262</f>
        <v>22.8413793103265</v>
      </c>
      <c r="AG262" s="6" t="n">
        <f aca="false">AVERAGE(D262:E262)</f>
        <v>8.4</v>
      </c>
      <c r="AH262" s="7" t="n">
        <f aca="false">(G262+G261)/2</f>
        <v>11.5</v>
      </c>
      <c r="AI262" s="7" t="n">
        <f aca="false">+G262-F262</f>
        <v>1</v>
      </c>
      <c r="AJ262" s="8" t="n">
        <f aca="false">(+A262-A261)*24</f>
        <v>24.1666666666861</v>
      </c>
      <c r="AK262" s="8" t="n">
        <f aca="false">+AB262-AB261</f>
        <v>8</v>
      </c>
      <c r="AL262" s="8" t="n">
        <f aca="false">+AK262/AJ262*100</f>
        <v>33.1034482758355</v>
      </c>
      <c r="AM262" s="9" t="n">
        <f aca="false">+(C262-C261)/AK262</f>
        <v>1.875</v>
      </c>
      <c r="AN262" s="8" t="n">
        <f aca="false">+AK262/AJ262*24</f>
        <v>7.94482758620052</v>
      </c>
      <c r="AO262" s="8" t="n">
        <f aca="false">+AC262-AC261</f>
        <v>0</v>
      </c>
      <c r="AP262" s="8" t="n">
        <f aca="false">+AO262/AJ262*24</f>
        <v>0</v>
      </c>
      <c r="AQ262" s="8" t="n">
        <f aca="false">+AA262-AA261</f>
        <v>19</v>
      </c>
      <c r="AR262" s="6" t="n">
        <f aca="false">+AQ262/AJ262</f>
        <v>0.786206896551093</v>
      </c>
      <c r="AS262" s="6" t="n">
        <f aca="false">+AR262*24</f>
        <v>18.8689655172262</v>
      </c>
      <c r="AT262" s="8" t="n">
        <f aca="false">+AJ262/AQ262*60</f>
        <v>76.3157894737455</v>
      </c>
      <c r="AU262" s="8" t="n">
        <f aca="false">+AK262/AQ262*60</f>
        <v>25.2631578947368</v>
      </c>
      <c r="AV262" s="5" t="s">
        <v>180</v>
      </c>
    </row>
    <row collapsed="false" customFormat="false" customHeight="false" hidden="false" ht="12.65" outlineLevel="0" r="263">
      <c r="A263" s="1" t="n">
        <v>40651.6909722222</v>
      </c>
      <c r="B263" s="2" t="n">
        <v>52660</v>
      </c>
      <c r="C263" s="0" t="n">
        <v>118183</v>
      </c>
      <c r="D263" s="3" t="n">
        <v>17.9</v>
      </c>
      <c r="E263" s="3" t="n">
        <v>5.5</v>
      </c>
      <c r="F263" s="3" t="n">
        <v>16.3</v>
      </c>
      <c r="G263" s="4" t="n">
        <v>17</v>
      </c>
      <c r="H263" s="4" t="n">
        <v>23.2</v>
      </c>
      <c r="I263" s="4" t="n">
        <v>23.4</v>
      </c>
      <c r="J263" s="4" t="n">
        <v>21</v>
      </c>
      <c r="K263" s="4" t="n">
        <v>23.4</v>
      </c>
      <c r="L263" s="4" t="n">
        <v>23.9</v>
      </c>
      <c r="M263" s="4" t="n">
        <v>20.5</v>
      </c>
      <c r="N263" s="4" t="n">
        <v>22.5</v>
      </c>
      <c r="O263" s="2" t="n">
        <v>20</v>
      </c>
      <c r="P263" s="5" t="n">
        <v>7</v>
      </c>
      <c r="Q263" s="5" t="n">
        <v>0</v>
      </c>
      <c r="R263" s="5" t="n">
        <v>4</v>
      </c>
      <c r="S263" s="5" t="s">
        <v>48</v>
      </c>
      <c r="T263" s="5" t="s">
        <v>48</v>
      </c>
      <c r="U263" s="5" t="n">
        <v>22</v>
      </c>
      <c r="V263" s="5" t="n">
        <v>16</v>
      </c>
      <c r="W263" s="5" t="n">
        <v>22</v>
      </c>
      <c r="X263" s="5" t="n">
        <v>7</v>
      </c>
      <c r="Y263" s="5" t="n">
        <v>7</v>
      </c>
      <c r="Z263" s="5" t="n">
        <v>44</v>
      </c>
      <c r="AA263" s="5" t="n">
        <v>14977</v>
      </c>
      <c r="AB263" s="5" t="n">
        <v>10583</v>
      </c>
      <c r="AC263" s="5" t="n">
        <v>788</v>
      </c>
      <c r="AD263" s="6" t="n">
        <f aca="false">+(B263-B262)/(A263-A262)</f>
        <v>31.8819188192978</v>
      </c>
      <c r="AE263" s="6" t="n">
        <f aca="false">+(C263-C262)/(A263-A262)</f>
        <v>14.878228782339</v>
      </c>
      <c r="AF263" s="6" t="n">
        <f aca="false">+AD263-AE263</f>
        <v>17.0036900369588</v>
      </c>
      <c r="AG263" s="6" t="n">
        <f aca="false">AVERAGE(D263:E263)</f>
        <v>11.7</v>
      </c>
      <c r="AH263" s="7" t="n">
        <f aca="false">(G263+G262)/2</f>
        <v>15</v>
      </c>
      <c r="AI263" s="7" t="n">
        <f aca="false">+G263-F263</f>
        <v>0.699999999999999</v>
      </c>
      <c r="AJ263" s="8" t="n">
        <f aca="false">(+A263-A262)*24</f>
        <v>22.5833333332557</v>
      </c>
      <c r="AK263" s="8" t="n">
        <f aca="false">+AB263-AB262</f>
        <v>6</v>
      </c>
      <c r="AL263" s="8" t="n">
        <f aca="false">+AK263/AJ263*100</f>
        <v>26.5682656827481</v>
      </c>
      <c r="AM263" s="9" t="n">
        <f aca="false">+(C263-C262)/AK263</f>
        <v>2.33333333333333</v>
      </c>
      <c r="AN263" s="8" t="n">
        <f aca="false">+AK263/AJ263*24</f>
        <v>6.37638376385955</v>
      </c>
      <c r="AO263" s="8" t="n">
        <f aca="false">+AC263-AC262</f>
        <v>0</v>
      </c>
      <c r="AP263" s="8" t="n">
        <f aca="false">+AO263/AJ263*24</f>
        <v>0</v>
      </c>
      <c r="AQ263" s="8" t="n">
        <f aca="false">+AA263-AA262</f>
        <v>17</v>
      </c>
      <c r="AR263" s="6" t="n">
        <f aca="false">+AQ263/AJ263</f>
        <v>0.752767527677864</v>
      </c>
      <c r="AS263" s="6" t="n">
        <f aca="false">+AR263*24</f>
        <v>18.0664206642687</v>
      </c>
      <c r="AT263" s="8" t="n">
        <f aca="false">+AJ263/AQ263*60</f>
        <v>79.7058823526673</v>
      </c>
      <c r="AU263" s="8" t="n">
        <f aca="false">+AK263/AQ263*60</f>
        <v>21.1764705882353</v>
      </c>
      <c r="AV263" s="5" t="s">
        <v>182</v>
      </c>
    </row>
    <row collapsed="false" customFormat="false" customHeight="false" hidden="false" ht="12.65" outlineLevel="0" r="264">
      <c r="A264" s="1" t="n">
        <v>40653.6736111111</v>
      </c>
      <c r="B264" s="2" t="n">
        <v>52710</v>
      </c>
      <c r="C264" s="0" t="n">
        <v>118202</v>
      </c>
      <c r="D264" s="3" t="n">
        <v>20.9</v>
      </c>
      <c r="E264" s="3" t="n">
        <v>5.5</v>
      </c>
      <c r="F264" s="3" t="n">
        <v>12.9</v>
      </c>
      <c r="G264" s="4" t="n">
        <v>13</v>
      </c>
      <c r="H264" s="4" t="n">
        <v>22.3</v>
      </c>
      <c r="I264" s="4" t="n">
        <v>23.4</v>
      </c>
      <c r="J264" s="4" t="n">
        <v>20.5</v>
      </c>
      <c r="K264" s="4" t="n">
        <v>22.3</v>
      </c>
      <c r="L264" s="4" t="n">
        <v>23.9</v>
      </c>
      <c r="M264" s="4" t="n">
        <v>20.5</v>
      </c>
      <c r="N264" s="4" t="n">
        <v>21.5</v>
      </c>
      <c r="O264" s="2" t="n">
        <v>20</v>
      </c>
      <c r="P264" s="5" t="n">
        <v>7</v>
      </c>
      <c r="Q264" s="5" t="n">
        <v>0</v>
      </c>
      <c r="R264" s="5" t="n">
        <v>6</v>
      </c>
      <c r="S264" s="5" t="s">
        <v>48</v>
      </c>
      <c r="T264" s="5" t="s">
        <v>48</v>
      </c>
      <c r="U264" s="5" t="n">
        <v>21</v>
      </c>
      <c r="V264" s="5" t="n">
        <v>22</v>
      </c>
      <c r="W264" s="5" t="n">
        <v>21</v>
      </c>
      <c r="X264" s="5" t="n">
        <v>13</v>
      </c>
      <c r="Y264" s="5" t="n">
        <v>13</v>
      </c>
      <c r="Z264" s="5" t="n">
        <v>42</v>
      </c>
      <c r="AA264" s="5" t="n">
        <v>15000</v>
      </c>
      <c r="AB264" s="5" t="n">
        <v>10591</v>
      </c>
      <c r="AC264" s="5" t="n">
        <v>788</v>
      </c>
      <c r="AD264" s="6" t="n">
        <f aca="false">+(B264-B263)/(A264-A263)</f>
        <v>25.2189141856187</v>
      </c>
      <c r="AE264" s="6" t="n">
        <f aca="false">+(C264-C263)/(A264-A263)</f>
        <v>9.58318739053509</v>
      </c>
      <c r="AF264" s="6" t="n">
        <f aca="false">+AD264-AE264</f>
        <v>15.6357267950836</v>
      </c>
      <c r="AG264" s="6" t="n">
        <f aca="false">AVERAGE(D264:E264)</f>
        <v>13.2</v>
      </c>
      <c r="AH264" s="7" t="n">
        <f aca="false">(G264+G263)/2</f>
        <v>15</v>
      </c>
      <c r="AI264" s="7" t="n">
        <f aca="false">+G264-F264</f>
        <v>0.0999999999999996</v>
      </c>
      <c r="AJ264" s="8" t="n">
        <f aca="false">(+A264-A263)*24</f>
        <v>47.5833333333721</v>
      </c>
      <c r="AK264" s="8" t="n">
        <f aca="false">+AB264-AB263</f>
        <v>8</v>
      </c>
      <c r="AL264" s="8" t="n">
        <f aca="false">+AK264/AJ264*100</f>
        <v>16.8126094570791</v>
      </c>
      <c r="AM264" s="9" t="n">
        <f aca="false">+(C264-C263)/AK264</f>
        <v>2.375</v>
      </c>
      <c r="AN264" s="8" t="n">
        <f aca="false">+AK264/AJ264*24</f>
        <v>4.03502626969899</v>
      </c>
      <c r="AO264" s="8" t="n">
        <f aca="false">+AC264-AC263</f>
        <v>0</v>
      </c>
      <c r="AP264" s="8" t="n">
        <f aca="false">+AO264/AJ264*24</f>
        <v>0</v>
      </c>
      <c r="AQ264" s="8" t="n">
        <f aca="false">+AA264-AA263</f>
        <v>23</v>
      </c>
      <c r="AR264" s="6" t="n">
        <f aca="false">+AQ264/AJ264</f>
        <v>0.483362521891024</v>
      </c>
      <c r="AS264" s="6" t="n">
        <f aca="false">+AR264*24</f>
        <v>11.6007005253846</v>
      </c>
      <c r="AT264" s="8" t="n">
        <f aca="false">+AJ264/AQ264*60</f>
        <v>124.13043478271</v>
      </c>
      <c r="AU264" s="8" t="n">
        <f aca="false">+AK264/AQ264*60</f>
        <v>20.8695652173913</v>
      </c>
      <c r="AV264" s="5" t="s">
        <v>183</v>
      </c>
    </row>
    <row collapsed="false" customFormat="false" customHeight="false" hidden="false" ht="12.65" outlineLevel="0" r="265">
      <c r="A265" s="1" t="n">
        <v>40654.7569444444</v>
      </c>
      <c r="B265" s="2" t="n">
        <v>52735</v>
      </c>
      <c r="C265" s="0" t="n">
        <v>118214</v>
      </c>
      <c r="D265" s="3" t="n">
        <v>15.9</v>
      </c>
      <c r="E265" s="53" t="n">
        <v>4</v>
      </c>
      <c r="F265" s="3" t="n">
        <v>12.1</v>
      </c>
      <c r="G265" s="4" t="n">
        <v>12</v>
      </c>
      <c r="H265" s="4" t="n">
        <v>21.7</v>
      </c>
      <c r="I265" s="4" t="n">
        <v>22.4</v>
      </c>
      <c r="J265" s="4" t="n">
        <v>20.5</v>
      </c>
      <c r="K265" s="4" t="n">
        <v>21.8</v>
      </c>
      <c r="L265" s="4" t="n">
        <v>22.9</v>
      </c>
      <c r="M265" s="4" t="n">
        <v>20.4</v>
      </c>
      <c r="N265" s="4" t="n">
        <v>21</v>
      </c>
      <c r="O265" s="2" t="n">
        <v>20</v>
      </c>
      <c r="P265" s="5" t="n">
        <v>7</v>
      </c>
      <c r="Q265" s="5" t="n">
        <v>0</v>
      </c>
      <c r="R265" s="5" t="n">
        <v>6</v>
      </c>
      <c r="S265" s="5" t="s">
        <v>51</v>
      </c>
      <c r="T265" s="5" t="s">
        <v>48</v>
      </c>
      <c r="U265" s="5" t="n">
        <v>55</v>
      </c>
      <c r="V265" s="5" t="s">
        <v>63</v>
      </c>
      <c r="W265" s="5" t="n">
        <v>29</v>
      </c>
      <c r="X265" s="5" t="n">
        <v>4</v>
      </c>
      <c r="Y265" s="5" t="n">
        <v>1</v>
      </c>
      <c r="Z265" s="5" t="n">
        <v>52</v>
      </c>
      <c r="AA265" s="5" t="n">
        <v>15015</v>
      </c>
      <c r="AB265" s="5" t="n">
        <v>10596</v>
      </c>
      <c r="AC265" s="5" t="n">
        <v>788</v>
      </c>
      <c r="AD265" s="6" t="n">
        <f aca="false">+(B265-B264)/(A265-A264)</f>
        <v>23.0769230768714</v>
      </c>
      <c r="AE265" s="6" t="n">
        <f aca="false">+(C265-C264)/(A265-A264)</f>
        <v>11.0769230768983</v>
      </c>
      <c r="AF265" s="6" t="n">
        <f aca="false">+AD265-AE265</f>
        <v>11.9999999999731</v>
      </c>
      <c r="AG265" s="6" t="n">
        <f aca="false">AVERAGE(D265:E265)</f>
        <v>9.95</v>
      </c>
      <c r="AH265" s="7" t="n">
        <f aca="false">(G265+G264)/2</f>
        <v>12.5</v>
      </c>
      <c r="AI265" s="7" t="n">
        <f aca="false">+G265-F265</f>
        <v>-0.0999999999999996</v>
      </c>
      <c r="AJ265" s="8" t="n">
        <f aca="false">(+A265-A264)*24</f>
        <v>26.0000000000582</v>
      </c>
      <c r="AK265" s="8" t="n">
        <f aca="false">+AB265-AB264</f>
        <v>5</v>
      </c>
      <c r="AL265" s="8" t="n">
        <f aca="false">+AK265/AJ265*100</f>
        <v>19.2307692307262</v>
      </c>
      <c r="AM265" s="9" t="n">
        <f aca="false">+(C265-C264)/AK265</f>
        <v>2.4</v>
      </c>
      <c r="AN265" s="8" t="n">
        <f aca="false">+AK265/AJ265*24</f>
        <v>4.61538461537428</v>
      </c>
      <c r="AO265" s="8" t="n">
        <f aca="false">+AC265-AC264</f>
        <v>0</v>
      </c>
      <c r="AP265" s="8" t="n">
        <f aca="false">+AO265/AJ265*24</f>
        <v>0</v>
      </c>
      <c r="AQ265" s="8" t="n">
        <f aca="false">+AA265-AA264</f>
        <v>15</v>
      </c>
      <c r="AR265" s="6" t="n">
        <f aca="false">+AQ265/AJ265</f>
        <v>0.576923076921785</v>
      </c>
      <c r="AS265" s="6" t="n">
        <f aca="false">+AR265*24</f>
        <v>13.8461538461228</v>
      </c>
      <c r="AT265" s="8" t="n">
        <f aca="false">+AJ265/AQ265*60</f>
        <v>104.000000000233</v>
      </c>
      <c r="AU265" s="8" t="n">
        <f aca="false">+AK265/AQ265*60</f>
        <v>20</v>
      </c>
    </row>
    <row collapsed="false" customFormat="false" customHeight="false" hidden="false" ht="12.65" outlineLevel="0" r="266">
      <c r="A266" s="37" t="n">
        <v>40655.6736111111</v>
      </c>
      <c r="B266" s="2" t="n">
        <v>52755</v>
      </c>
      <c r="C266" s="0" t="n">
        <v>118227</v>
      </c>
      <c r="D266" s="3" t="n">
        <v>19.9</v>
      </c>
      <c r="E266" s="53" t="n">
        <v>5</v>
      </c>
      <c r="F266" s="3" t="n">
        <v>19.9</v>
      </c>
      <c r="G266" s="4" t="n">
        <v>20</v>
      </c>
      <c r="H266" s="4" t="n">
        <v>22.9</v>
      </c>
      <c r="I266" s="4" t="n">
        <v>22.9</v>
      </c>
      <c r="J266" s="4" t="n">
        <v>20.5</v>
      </c>
      <c r="K266" s="4" t="n">
        <v>21.9</v>
      </c>
      <c r="L266" s="4" t="n">
        <v>22.9</v>
      </c>
      <c r="M266" s="4" t="n">
        <v>20.3</v>
      </c>
      <c r="N266" s="4" t="n">
        <v>21.5</v>
      </c>
      <c r="O266" s="2" t="n">
        <v>20</v>
      </c>
      <c r="P266" s="5" t="n">
        <v>7</v>
      </c>
      <c r="Q266" s="5" t="n">
        <v>0</v>
      </c>
      <c r="R266" s="5" t="n">
        <v>6</v>
      </c>
      <c r="S266" s="5" t="s">
        <v>51</v>
      </c>
      <c r="T266" s="5" t="s">
        <v>48</v>
      </c>
      <c r="U266" s="5" t="n">
        <v>52</v>
      </c>
      <c r="V266" s="5" t="s">
        <v>63</v>
      </c>
      <c r="W266" s="5" t="n">
        <v>26</v>
      </c>
      <c r="X266" s="5" t="n">
        <v>5</v>
      </c>
      <c r="Y266" s="5" t="n">
        <v>1</v>
      </c>
      <c r="Z266" s="5" t="n">
        <v>49</v>
      </c>
      <c r="AA266" s="5" t="n">
        <v>15033</v>
      </c>
      <c r="AB266" s="5" t="n">
        <v>10602</v>
      </c>
      <c r="AC266" s="5" t="n">
        <v>788</v>
      </c>
      <c r="AD266" s="6" t="n">
        <f aca="false">+(B266-B265)/(A266-A265)</f>
        <v>21.8181818182395</v>
      </c>
      <c r="AE266" s="6" t="n">
        <f aca="false">+(C266-C265)/(A266-A265)</f>
        <v>14.1818181818557</v>
      </c>
      <c r="AF266" s="6" t="n">
        <f aca="false">+AD266-AE266</f>
        <v>7.63636363638384</v>
      </c>
      <c r="AG266" s="6" t="n">
        <f aca="false">AVERAGE(D266:E266)</f>
        <v>12.45</v>
      </c>
      <c r="AH266" s="7" t="n">
        <f aca="false">(G266+G265)/2</f>
        <v>16</v>
      </c>
      <c r="AI266" s="7" t="n">
        <f aca="false">+G266-F266</f>
        <v>0.100000000000001</v>
      </c>
      <c r="AJ266" s="8" t="n">
        <f aca="false">(+A266-A265)*24</f>
        <v>21.9999999999418</v>
      </c>
      <c r="AK266" s="8" t="n">
        <f aca="false">+AB266-AB265</f>
        <v>6</v>
      </c>
      <c r="AL266" s="8" t="n">
        <f aca="false">+AK266/AJ266*100</f>
        <v>27.2727272727994</v>
      </c>
      <c r="AM266" s="9" t="n">
        <f aca="false">+(C266-C265)/AK266</f>
        <v>2.16666666666667</v>
      </c>
      <c r="AN266" s="8" t="n">
        <f aca="false">+AK266/AJ266*24</f>
        <v>6.54545454547186</v>
      </c>
      <c r="AO266" s="8" t="n">
        <f aca="false">+AC266-AC265</f>
        <v>0</v>
      </c>
      <c r="AP266" s="8" t="n">
        <f aca="false">+AO266/AJ266*24</f>
        <v>0</v>
      </c>
      <c r="AQ266" s="8" t="n">
        <f aca="false">+AA266-AA265</f>
        <v>18</v>
      </c>
      <c r="AR266" s="6" t="n">
        <f aca="false">+AQ266/AJ266</f>
        <v>0.818181818183983</v>
      </c>
      <c r="AS266" s="6" t="n">
        <f aca="false">+AR266*24</f>
        <v>19.6363636364156</v>
      </c>
      <c r="AT266" s="8" t="n">
        <f aca="false">+AJ266/AQ266*60</f>
        <v>73.3333333331393</v>
      </c>
      <c r="AU266" s="8" t="n">
        <f aca="false">+AK266/AQ266*60</f>
        <v>20</v>
      </c>
    </row>
    <row collapsed="false" customFormat="false" customHeight="false" hidden="false" ht="12.65" outlineLevel="0" r="267">
      <c r="A267" s="37" t="n">
        <v>40656.6875</v>
      </c>
      <c r="B267" s="2" t="n">
        <v>52773</v>
      </c>
      <c r="C267" s="0" t="n">
        <v>118233</v>
      </c>
      <c r="D267" s="3" t="n">
        <v>20.8</v>
      </c>
      <c r="E267" s="53" t="n">
        <v>11</v>
      </c>
      <c r="F267" s="3" t="n">
        <v>17.9</v>
      </c>
      <c r="G267" s="4" t="n">
        <v>18</v>
      </c>
      <c r="H267" s="4" t="n">
        <v>22.5</v>
      </c>
      <c r="I267" s="4" t="n">
        <v>22.9</v>
      </c>
      <c r="J267" s="4" t="n">
        <v>21</v>
      </c>
      <c r="K267" s="4" t="n">
        <v>22.1</v>
      </c>
      <c r="L267" s="4" t="n">
        <v>23.4</v>
      </c>
      <c r="M267" s="4" t="n">
        <v>20.5</v>
      </c>
      <c r="N267" s="4" t="n">
        <v>21.5</v>
      </c>
      <c r="O267" s="2" t="n">
        <v>20</v>
      </c>
      <c r="P267" s="5" t="n">
        <v>7</v>
      </c>
      <c r="Q267" s="5" t="n">
        <v>0</v>
      </c>
      <c r="R267" s="5" t="n">
        <v>6</v>
      </c>
      <c r="S267" s="5" t="s">
        <v>48</v>
      </c>
      <c r="T267" s="5" t="s">
        <v>48</v>
      </c>
      <c r="U267" s="5" t="n">
        <v>21</v>
      </c>
      <c r="V267" s="5" t="n">
        <v>17</v>
      </c>
      <c r="W267" s="5" t="n">
        <v>21</v>
      </c>
      <c r="X267" s="5" t="n">
        <v>13</v>
      </c>
      <c r="Y267" s="5" t="n">
        <v>13</v>
      </c>
      <c r="Z267" s="5" t="n">
        <v>43</v>
      </c>
      <c r="AA267" s="5" t="n">
        <v>15041</v>
      </c>
      <c r="AB267" s="5" t="n">
        <v>10605</v>
      </c>
      <c r="AC267" s="5" t="n">
        <v>788</v>
      </c>
      <c r="AD267" s="6" t="n">
        <f aca="false">+(B267-B266)/(A267-A266)</f>
        <v>17.7534246575059</v>
      </c>
      <c r="AE267" s="6" t="n">
        <f aca="false">+(C267-C266)/(A267-A266)</f>
        <v>5.91780821916865</v>
      </c>
      <c r="AF267" s="6" t="n">
        <f aca="false">+AD267-AE267</f>
        <v>11.8356164383373</v>
      </c>
      <c r="AG267" s="6" t="n">
        <f aca="false">AVERAGE(D267:E267)</f>
        <v>15.9</v>
      </c>
      <c r="AH267" s="7" t="n">
        <f aca="false">(G267+G266)/2</f>
        <v>19</v>
      </c>
      <c r="AI267" s="7" t="n">
        <f aca="false">+G267-F267</f>
        <v>0.100000000000001</v>
      </c>
      <c r="AJ267" s="8" t="n">
        <f aca="false">(+A267-A266)*24</f>
        <v>24.3333333333721</v>
      </c>
      <c r="AK267" s="8" t="n">
        <f aca="false">+AB267-AB266</f>
        <v>3</v>
      </c>
      <c r="AL267" s="8" t="n">
        <f aca="false">+AK267/AJ267*100</f>
        <v>12.328767123268</v>
      </c>
      <c r="AM267" s="9" t="n">
        <f aca="false">+(C267-C266)/AK267</f>
        <v>2</v>
      </c>
      <c r="AN267" s="8" t="n">
        <f aca="false">+AK267/AJ267*24</f>
        <v>2.95890410958432</v>
      </c>
      <c r="AO267" s="8" t="n">
        <f aca="false">+AC267-AC266</f>
        <v>0</v>
      </c>
      <c r="AP267" s="8" t="n">
        <f aca="false">+AO267/AJ267*24</f>
        <v>0</v>
      </c>
      <c r="AQ267" s="8" t="n">
        <f aca="false">+AA267-AA266</f>
        <v>8</v>
      </c>
      <c r="AR267" s="6" t="n">
        <f aca="false">+AQ267/AJ267</f>
        <v>0.328767123287147</v>
      </c>
      <c r="AS267" s="6" t="n">
        <f aca="false">+AR267*24</f>
        <v>7.89041095889153</v>
      </c>
      <c r="AT267" s="8" t="n">
        <f aca="false">+AJ267/AQ267*60</f>
        <v>182.500000000291</v>
      </c>
      <c r="AU267" s="8" t="n">
        <f aca="false">+AK267/AQ267*60</f>
        <v>22.5</v>
      </c>
    </row>
    <row collapsed="false" customFormat="false" customHeight="false" hidden="false" ht="12.65" outlineLevel="0" r="268">
      <c r="A268" s="37" t="n">
        <v>40657.8263888889</v>
      </c>
      <c r="B268" s="2" t="n">
        <v>52799</v>
      </c>
      <c r="C268" s="0" t="n">
        <v>118246</v>
      </c>
      <c r="D268" s="3" t="n">
        <v>22.8</v>
      </c>
      <c r="E268" s="53" t="n">
        <v>5</v>
      </c>
      <c r="F268" s="3" t="n">
        <v>12</v>
      </c>
      <c r="G268" s="4" t="n">
        <v>11</v>
      </c>
      <c r="H268" s="4" t="n">
        <v>22.3</v>
      </c>
      <c r="I268" s="4" t="n">
        <v>22.9</v>
      </c>
      <c r="J268" s="4" t="n">
        <v>22</v>
      </c>
      <c r="K268" s="4" t="n">
        <v>21</v>
      </c>
      <c r="L268" s="4" t="n">
        <v>23.4</v>
      </c>
      <c r="M268" s="4" t="n">
        <v>20.5</v>
      </c>
      <c r="N268" s="4" t="n">
        <v>21.5</v>
      </c>
      <c r="O268" s="2" t="n">
        <v>20</v>
      </c>
      <c r="P268" s="5" t="n">
        <v>7</v>
      </c>
      <c r="Q268" s="5" t="n">
        <v>0</v>
      </c>
      <c r="R268" s="5" t="n">
        <v>6</v>
      </c>
      <c r="S268" s="5" t="s">
        <v>48</v>
      </c>
      <c r="T268" s="5" t="s">
        <v>48</v>
      </c>
      <c r="U268" s="5" t="n">
        <v>21</v>
      </c>
      <c r="V268" s="5" t="n">
        <v>24</v>
      </c>
      <c r="W268" s="5" t="n">
        <v>21</v>
      </c>
      <c r="X268" s="5" t="n">
        <v>16</v>
      </c>
      <c r="Y268" s="5" t="n">
        <v>16</v>
      </c>
      <c r="Z268" s="5" t="n">
        <v>52</v>
      </c>
      <c r="AA268" s="5" t="n">
        <v>15052</v>
      </c>
      <c r="AB268" s="5" t="n">
        <v>10609</v>
      </c>
      <c r="AC268" s="5" t="n">
        <v>788</v>
      </c>
      <c r="AD268" s="6" t="n">
        <f aca="false">+(B268-B267)/(A268-A267)</f>
        <v>22.8292682926505</v>
      </c>
      <c r="AE268" s="6" t="n">
        <f aca="false">+(C268-C267)/(A268-A267)</f>
        <v>11.4146341463253</v>
      </c>
      <c r="AF268" s="6" t="n">
        <f aca="false">+AD268-AE268</f>
        <v>11.4146341463253</v>
      </c>
      <c r="AG268" s="6" t="n">
        <f aca="false">AVERAGE(D268:E268)</f>
        <v>13.9</v>
      </c>
      <c r="AH268" s="7" t="n">
        <f aca="false">(G268+G267)/2</f>
        <v>14.5</v>
      </c>
      <c r="AI268" s="7" t="n">
        <f aca="false">+G268-F268</f>
        <v>-1</v>
      </c>
      <c r="AJ268" s="8" t="n">
        <f aca="false">(+A268-A267)*24</f>
        <v>27.3333333333721</v>
      </c>
      <c r="AK268" s="8" t="n">
        <f aca="false">+AB268-AB267</f>
        <v>4</v>
      </c>
      <c r="AL268" s="8" t="n">
        <f aca="false">+AK268/AJ268*100</f>
        <v>14.6341463414426</v>
      </c>
      <c r="AM268" s="9" t="n">
        <f aca="false">+(C268-C267)/AK268</f>
        <v>3.25</v>
      </c>
      <c r="AN268" s="8" t="n">
        <f aca="false">+AK268/AJ268*24</f>
        <v>3.51219512194623</v>
      </c>
      <c r="AO268" s="8" t="n">
        <f aca="false">+AC268-AC267</f>
        <v>0</v>
      </c>
      <c r="AP268" s="8" t="n">
        <f aca="false">+AO268/AJ268*24</f>
        <v>0</v>
      </c>
      <c r="AQ268" s="8" t="n">
        <f aca="false">+AA268-AA267</f>
        <v>11</v>
      </c>
      <c r="AR268" s="6" t="n">
        <f aca="false">+AQ268/AJ268</f>
        <v>0.402439024389673</v>
      </c>
      <c r="AS268" s="6" t="n">
        <f aca="false">+AR268*24</f>
        <v>9.65853658535214</v>
      </c>
      <c r="AT268" s="8" t="n">
        <f aca="false">+AJ268/AQ268*60</f>
        <v>149.090909091121</v>
      </c>
      <c r="AU268" s="8" t="n">
        <f aca="false">+AK268/AQ268*60</f>
        <v>21.8181818181818</v>
      </c>
      <c r="AV268" s="5" t="s">
        <v>184</v>
      </c>
    </row>
    <row collapsed="false" customFormat="false" customHeight="false" hidden="false" ht="12.65" outlineLevel="0" r="269">
      <c r="A269" s="37" t="n">
        <v>40658.6944444444</v>
      </c>
      <c r="B269" s="2" t="n">
        <v>52815</v>
      </c>
      <c r="C269" s="0" t="n">
        <v>118252</v>
      </c>
      <c r="D269" s="3" t="n">
        <v>15.4</v>
      </c>
      <c r="E269" s="53" t="n">
        <v>4</v>
      </c>
      <c r="F269" s="3" t="n">
        <v>13.5</v>
      </c>
      <c r="G269" s="4" t="n">
        <v>15</v>
      </c>
      <c r="H269" s="4" t="n">
        <v>21.7</v>
      </c>
      <c r="I269" s="4" t="n">
        <v>22.4</v>
      </c>
      <c r="J269" s="4" t="n">
        <v>20.5</v>
      </c>
      <c r="K269" s="4" t="n">
        <v>20.9</v>
      </c>
      <c r="L269" s="4" t="n">
        <v>22.3</v>
      </c>
      <c r="M269" s="4" t="n">
        <v>19.8</v>
      </c>
      <c r="N269" s="4" t="n">
        <v>21.5</v>
      </c>
      <c r="O269" s="2" t="n">
        <v>20</v>
      </c>
      <c r="P269" s="5" t="n">
        <v>7</v>
      </c>
      <c r="Q269" s="5" t="n">
        <v>0</v>
      </c>
      <c r="R269" s="5" t="n">
        <v>6</v>
      </c>
      <c r="S269" s="5" t="s">
        <v>48</v>
      </c>
      <c r="T269" s="5" t="s">
        <v>48</v>
      </c>
      <c r="U269" s="5" t="n">
        <v>20</v>
      </c>
      <c r="V269" s="5" t="n">
        <v>20</v>
      </c>
      <c r="W269" s="5" t="n">
        <v>20</v>
      </c>
      <c r="X269" s="5" t="n">
        <v>12</v>
      </c>
      <c r="Y269" s="5" t="n">
        <v>12</v>
      </c>
      <c r="Z269" s="5" t="n">
        <v>44</v>
      </c>
      <c r="AA269" s="5" t="n">
        <v>15060</v>
      </c>
      <c r="AB269" s="5" t="n">
        <v>10611</v>
      </c>
      <c r="AC269" s="5" t="n">
        <v>788</v>
      </c>
      <c r="AD269" s="6" t="n">
        <f aca="false">+(B269-B268)/(A269-A268)</f>
        <v>18.4320000000172</v>
      </c>
      <c r="AE269" s="6" t="n">
        <f aca="false">+(C269-C268)/(A269-A268)</f>
        <v>6.91200000000644</v>
      </c>
      <c r="AF269" s="6" t="n">
        <f aca="false">+AD269-AE269</f>
        <v>11.5200000000107</v>
      </c>
      <c r="AG269" s="6" t="n">
        <f aca="false">AVERAGE(D269:E269)</f>
        <v>9.7</v>
      </c>
      <c r="AH269" s="7" t="n">
        <f aca="false">(G269+G268)/2</f>
        <v>13</v>
      </c>
      <c r="AI269" s="7" t="n">
        <f aca="false">+G269-F269</f>
        <v>1.5</v>
      </c>
      <c r="AJ269" s="8" t="n">
        <f aca="false">(+A269-A268)*24</f>
        <v>20.8333333333139</v>
      </c>
      <c r="AK269" s="8" t="n">
        <f aca="false">+AB269-AB268</f>
        <v>2</v>
      </c>
      <c r="AL269" s="8" t="n">
        <f aca="false">+AK269/AJ269*100</f>
        <v>9.60000000000894</v>
      </c>
      <c r="AM269" s="9" t="n">
        <f aca="false">+(C269-C268)/AK269</f>
        <v>3</v>
      </c>
      <c r="AN269" s="8" t="n">
        <f aca="false">+AK269/AJ269*24</f>
        <v>2.30400000000215</v>
      </c>
      <c r="AO269" s="8" t="n">
        <f aca="false">+AC269-AC268</f>
        <v>0</v>
      </c>
      <c r="AP269" s="8" t="n">
        <f aca="false">+AO269/AJ269*24</f>
        <v>0</v>
      </c>
      <c r="AQ269" s="8" t="n">
        <f aca="false">+AA269-AA268</f>
        <v>8</v>
      </c>
      <c r="AR269" s="6" t="n">
        <f aca="false">+AQ269/AJ269</f>
        <v>0.384000000000358</v>
      </c>
      <c r="AS269" s="6" t="n">
        <f aca="false">+AR269*24</f>
        <v>9.21600000000858</v>
      </c>
      <c r="AT269" s="8" t="n">
        <f aca="false">+AJ269/AQ269*60</f>
        <v>156.249999999854</v>
      </c>
      <c r="AU269" s="8" t="n">
        <f aca="false">+AK269/AQ269*60</f>
        <v>15</v>
      </c>
      <c r="AV269" s="5" t="s">
        <v>185</v>
      </c>
    </row>
    <row collapsed="false" customFormat="false" customHeight="false" hidden="false" ht="12.65" outlineLevel="0" r="270">
      <c r="A270" s="37" t="n">
        <v>40659.7430555556</v>
      </c>
      <c r="B270" s="2" t="n">
        <v>52835</v>
      </c>
      <c r="C270" s="0" t="n">
        <v>118259</v>
      </c>
      <c r="D270" s="3" t="n">
        <v>17.4</v>
      </c>
      <c r="E270" s="53" t="n">
        <v>4.5</v>
      </c>
      <c r="F270" s="3" t="n">
        <v>16.1</v>
      </c>
      <c r="G270" s="4" t="n">
        <v>17</v>
      </c>
      <c r="H270" s="4" t="n">
        <v>20.7</v>
      </c>
      <c r="I270" s="4" t="n">
        <v>21.9</v>
      </c>
      <c r="J270" s="4" t="n">
        <v>20</v>
      </c>
      <c r="K270" s="4" t="n">
        <v>20.4</v>
      </c>
      <c r="L270" s="4" t="n">
        <v>20.9</v>
      </c>
      <c r="M270" s="4" t="n">
        <v>19.5</v>
      </c>
      <c r="N270" s="4" t="n">
        <v>21</v>
      </c>
      <c r="O270" s="2" t="n">
        <v>20</v>
      </c>
      <c r="P270" s="5" t="n">
        <v>7</v>
      </c>
      <c r="Q270" s="5" t="n">
        <v>0</v>
      </c>
      <c r="R270" s="5" t="n">
        <v>6</v>
      </c>
      <c r="S270" s="5" t="s">
        <v>48</v>
      </c>
      <c r="T270" s="5" t="s">
        <v>48</v>
      </c>
      <c r="U270" s="5" t="n">
        <v>20</v>
      </c>
      <c r="V270" s="5" t="n">
        <v>18</v>
      </c>
      <c r="W270" s="5" t="n">
        <v>20</v>
      </c>
      <c r="X270" s="5" t="n">
        <v>13</v>
      </c>
      <c r="Y270" s="5" t="n">
        <v>14</v>
      </c>
      <c r="Z270" s="5" t="n">
        <v>42</v>
      </c>
      <c r="AA270" s="5" t="n">
        <v>15069</v>
      </c>
      <c r="AB270" s="5" t="n">
        <v>10614</v>
      </c>
      <c r="AC270" s="5" t="n">
        <v>788</v>
      </c>
      <c r="AD270" s="6" t="n">
        <f aca="false">+(B270-B269)/(A270-A269)</f>
        <v>19.0728476821486</v>
      </c>
      <c r="AE270" s="6" t="n">
        <f aca="false">+(C270-C269)/(A270-A269)</f>
        <v>6.67549668875202</v>
      </c>
      <c r="AF270" s="6" t="n">
        <f aca="false">+AD270-AE270</f>
        <v>12.3973509933966</v>
      </c>
      <c r="AG270" s="6" t="n">
        <f aca="false">AVERAGE(D270:E270)</f>
        <v>10.95</v>
      </c>
      <c r="AH270" s="7" t="n">
        <f aca="false">(G270+G269)/2</f>
        <v>16</v>
      </c>
      <c r="AI270" s="7" t="n">
        <f aca="false">+G270-F270</f>
        <v>0.899999999999999</v>
      </c>
      <c r="AJ270" s="8" t="n">
        <f aca="false">(+A270-A269)*24</f>
        <v>25.1666666666279</v>
      </c>
      <c r="AK270" s="8" t="n">
        <f aca="false">+AB270-AB269</f>
        <v>3</v>
      </c>
      <c r="AL270" s="8" t="n">
        <f aca="false">+AK270/AJ270*100</f>
        <v>11.9205298013429</v>
      </c>
      <c r="AM270" s="9" t="n">
        <f aca="false">+(C270-C269)/AK270</f>
        <v>2.33333333333333</v>
      </c>
      <c r="AN270" s="8" t="n">
        <f aca="false">+AK270/AJ270*24</f>
        <v>2.86092715232229</v>
      </c>
      <c r="AO270" s="8" t="n">
        <f aca="false">+AC270-AC269</f>
        <v>0</v>
      </c>
      <c r="AP270" s="8" t="n">
        <f aca="false">+AO270/AJ270*24</f>
        <v>0</v>
      </c>
      <c r="AQ270" s="8" t="n">
        <f aca="false">+AA270-AA269</f>
        <v>9</v>
      </c>
      <c r="AR270" s="6" t="n">
        <f aca="false">+AQ270/AJ270</f>
        <v>0.357615894040287</v>
      </c>
      <c r="AS270" s="6" t="n">
        <f aca="false">+AR270*24</f>
        <v>8.58278145696688</v>
      </c>
      <c r="AT270" s="8" t="n">
        <f aca="false">+AJ270/AQ270*60</f>
        <v>167.777777777519</v>
      </c>
      <c r="AU270" s="8" t="n">
        <f aca="false">+AK270/AQ270*60</f>
        <v>20</v>
      </c>
    </row>
    <row collapsed="false" customFormat="false" customHeight="false" hidden="false" ht="12.65" outlineLevel="0" r="271">
      <c r="A271" s="37" t="n">
        <v>40660.6875</v>
      </c>
      <c r="B271" s="2" t="n">
        <v>52854</v>
      </c>
      <c r="C271" s="0" t="n">
        <v>118266</v>
      </c>
      <c r="D271" s="3" t="n">
        <v>16.9</v>
      </c>
      <c r="E271" s="53" t="n">
        <v>8.5</v>
      </c>
      <c r="F271" s="3" t="n">
        <v>15.1</v>
      </c>
      <c r="G271" s="4" t="n">
        <v>17</v>
      </c>
      <c r="H271" s="4" t="n">
        <v>20.8</v>
      </c>
      <c r="I271" s="4" t="n">
        <v>21.9</v>
      </c>
      <c r="J271" s="4" t="n">
        <v>20</v>
      </c>
      <c r="K271" s="4" t="n">
        <v>20.1</v>
      </c>
      <c r="L271" s="4" t="n">
        <v>20.9</v>
      </c>
      <c r="M271" s="4" t="n">
        <v>19.5</v>
      </c>
      <c r="N271" s="4" t="n">
        <v>21</v>
      </c>
      <c r="O271" s="2" t="n">
        <v>20</v>
      </c>
      <c r="P271" s="5" t="n">
        <v>7</v>
      </c>
      <c r="Q271" s="5" t="n">
        <v>0</v>
      </c>
      <c r="R271" s="5" t="n">
        <v>6</v>
      </c>
      <c r="S271" s="5" t="s">
        <v>48</v>
      </c>
      <c r="T271" s="5" t="s">
        <v>48</v>
      </c>
      <c r="U271" s="5" t="n">
        <v>38</v>
      </c>
      <c r="V271" s="5" t="n">
        <v>18</v>
      </c>
      <c r="W271" s="5" t="n">
        <v>26</v>
      </c>
      <c r="X271" s="5" t="n">
        <v>11</v>
      </c>
      <c r="Y271" s="5" t="n">
        <v>12</v>
      </c>
      <c r="Z271" s="5" t="n">
        <v>41</v>
      </c>
      <c r="AA271" s="5" t="n">
        <v>15077</v>
      </c>
      <c r="AB271" s="5" t="n">
        <v>10617</v>
      </c>
      <c r="AC271" s="5" t="n">
        <v>788</v>
      </c>
      <c r="AD271" s="6" t="n">
        <f aca="false">+(B271-B270)/(A271-A270)</f>
        <v>20.1176470588063</v>
      </c>
      <c r="AE271" s="6" t="n">
        <f aca="false">+(C271-C270)/(A271-A270)</f>
        <v>7.41176470587601</v>
      </c>
      <c r="AF271" s="6" t="n">
        <f aca="false">+AD271-AE271</f>
        <v>12.7058823529303</v>
      </c>
      <c r="AG271" s="6" t="n">
        <f aca="false">AVERAGE(D271:E271)</f>
        <v>12.7</v>
      </c>
      <c r="AH271" s="7" t="n">
        <f aca="false">(G271+G270)/2</f>
        <v>17</v>
      </c>
      <c r="AI271" s="7" t="n">
        <f aca="false">+G271-F271</f>
        <v>1.9</v>
      </c>
      <c r="AJ271" s="8" t="n">
        <f aca="false">(+A271-A270)*24</f>
        <v>22.6666666666861</v>
      </c>
      <c r="AK271" s="8" t="n">
        <f aca="false">+AB271-AB270</f>
        <v>3</v>
      </c>
      <c r="AL271" s="8" t="n">
        <f aca="false">+AK271/AJ271*100</f>
        <v>13.2352941176357</v>
      </c>
      <c r="AM271" s="9" t="n">
        <f aca="false">+(C271-C270)/AK271</f>
        <v>2.33333333333333</v>
      </c>
      <c r="AN271" s="8" t="n">
        <f aca="false">+AK271/AJ271*24</f>
        <v>3.17647058823257</v>
      </c>
      <c r="AO271" s="8" t="n">
        <f aca="false">+AC271-AC270</f>
        <v>0</v>
      </c>
      <c r="AP271" s="8" t="n">
        <f aca="false">+AO271/AJ271*24</f>
        <v>0</v>
      </c>
      <c r="AQ271" s="8" t="n">
        <f aca="false">+AA271-AA270</f>
        <v>8</v>
      </c>
      <c r="AR271" s="6" t="n">
        <f aca="false">+AQ271/AJ271</f>
        <v>0.352941176470286</v>
      </c>
      <c r="AS271" s="6" t="n">
        <f aca="false">+AR271*24</f>
        <v>8.47058823528687</v>
      </c>
      <c r="AT271" s="8" t="n">
        <f aca="false">+AJ271/AQ271*60</f>
        <v>170.000000000146</v>
      </c>
      <c r="AU271" s="8" t="n">
        <f aca="false">+AK271/AQ271*60</f>
        <v>22.5</v>
      </c>
      <c r="AV271" s="5" t="s">
        <v>186</v>
      </c>
    </row>
    <row collapsed="false" customFormat="false" customHeight="false" hidden="false" ht="12.65" outlineLevel="0" r="272">
      <c r="A272" s="37" t="n">
        <v>40661.7083333333</v>
      </c>
      <c r="B272" s="2" t="n">
        <v>52870</v>
      </c>
      <c r="C272" s="0" t="n">
        <v>118269</v>
      </c>
      <c r="D272" s="3" t="n">
        <v>17.9</v>
      </c>
      <c r="E272" s="53" t="n">
        <v>9.5</v>
      </c>
      <c r="F272" s="3" t="n">
        <v>15.6</v>
      </c>
      <c r="G272" s="4" t="n">
        <v>16</v>
      </c>
      <c r="H272" s="4" t="n">
        <v>20.3</v>
      </c>
      <c r="I272" s="4" t="n">
        <v>21.9</v>
      </c>
      <c r="J272" s="4" t="n">
        <v>19.4</v>
      </c>
      <c r="K272" s="4" t="n">
        <v>19.4</v>
      </c>
      <c r="L272" s="4" t="n">
        <v>20.4</v>
      </c>
      <c r="M272" s="4" t="n">
        <v>18</v>
      </c>
      <c r="N272" s="4" t="n">
        <v>20</v>
      </c>
      <c r="O272" s="2" t="n">
        <v>20</v>
      </c>
      <c r="P272" s="5" t="n">
        <v>7</v>
      </c>
      <c r="Q272" s="5" t="n">
        <v>0</v>
      </c>
      <c r="R272" s="5" t="n">
        <v>6</v>
      </c>
      <c r="S272" s="5" t="s">
        <v>48</v>
      </c>
      <c r="T272" s="5" t="s">
        <v>48</v>
      </c>
      <c r="U272" s="5" t="n">
        <v>39</v>
      </c>
      <c r="V272" s="5" t="n">
        <v>25</v>
      </c>
      <c r="W272" s="5" t="n">
        <v>25</v>
      </c>
      <c r="X272" s="5" t="n">
        <v>16</v>
      </c>
      <c r="Y272" s="5" t="n">
        <v>16</v>
      </c>
      <c r="Z272" s="5" t="n">
        <v>43</v>
      </c>
      <c r="AA272" s="5" t="n">
        <v>15083</v>
      </c>
      <c r="AB272" s="5" t="n">
        <v>10618</v>
      </c>
      <c r="AC272" s="5" t="n">
        <v>788</v>
      </c>
      <c r="AD272" s="6" t="n">
        <f aca="false">+(B272-B271)/(A272-A271)</f>
        <v>15.6734693877179</v>
      </c>
      <c r="AE272" s="6" t="n">
        <f aca="false">+(C272-C271)/(A272-A271)</f>
        <v>2.9387755101971</v>
      </c>
      <c r="AF272" s="6" t="n">
        <f aca="false">+AD272-AE272</f>
        <v>12.7346938775208</v>
      </c>
      <c r="AG272" s="6" t="n">
        <f aca="false">AVERAGE(D272:E272)</f>
        <v>13.7</v>
      </c>
      <c r="AH272" s="7" t="n">
        <f aca="false">(G272+G271)/2</f>
        <v>16.5</v>
      </c>
      <c r="AI272" s="7" t="n">
        <f aca="false">+G272-F272</f>
        <v>0.4</v>
      </c>
      <c r="AJ272" s="8" t="n">
        <f aca="false">(+A272-A271)*24</f>
        <v>24.5000000000582</v>
      </c>
      <c r="AK272" s="8" t="n">
        <f aca="false">+AB272-AB271</f>
        <v>1</v>
      </c>
      <c r="AL272" s="8" t="n">
        <f aca="false">+AK272/AJ272*100</f>
        <v>4.08163265305153</v>
      </c>
      <c r="AM272" s="9" t="n">
        <f aca="false">+(C272-C271)/AK272</f>
        <v>3</v>
      </c>
      <c r="AN272" s="8" t="n">
        <f aca="false">+AK272/AJ272*24</f>
        <v>0.979591836732367</v>
      </c>
      <c r="AO272" s="8" t="n">
        <f aca="false">+AC272-AC271</f>
        <v>0</v>
      </c>
      <c r="AP272" s="8" t="n">
        <f aca="false">+AO272/AJ272*24</f>
        <v>0</v>
      </c>
      <c r="AQ272" s="8" t="n">
        <f aca="false">+AA272-AA271</f>
        <v>6</v>
      </c>
      <c r="AR272" s="6" t="n">
        <f aca="false">+AQ272/AJ272</f>
        <v>0.244897959183092</v>
      </c>
      <c r="AS272" s="6" t="n">
        <f aca="false">+AR272*24</f>
        <v>5.8775510203942</v>
      </c>
      <c r="AT272" s="8" t="n">
        <f aca="false">+AJ272/AQ272*60</f>
        <v>245.000000000582</v>
      </c>
      <c r="AU272" s="8" t="n">
        <f aca="false">+AK272/AQ272*60</f>
        <v>10</v>
      </c>
    </row>
    <row collapsed="false" customFormat="false" customHeight="false" hidden="false" ht="12.65" outlineLevel="0" r="273">
      <c r="A273" s="37" t="n">
        <v>40662.96875</v>
      </c>
      <c r="B273" s="2" t="n">
        <v>52895</v>
      </c>
      <c r="C273" s="0" t="n">
        <v>118279</v>
      </c>
      <c r="D273" s="3" t="n">
        <v>22.3</v>
      </c>
      <c r="E273" s="53" t="n">
        <v>4</v>
      </c>
      <c r="F273" s="3" t="n">
        <v>11.9</v>
      </c>
      <c r="G273" s="4" t="n">
        <v>10</v>
      </c>
      <c r="H273" s="4" t="n">
        <v>20.9</v>
      </c>
      <c r="I273" s="4" t="n">
        <v>21.9</v>
      </c>
      <c r="J273" s="4" t="n">
        <v>18.5</v>
      </c>
      <c r="K273" s="4" t="n">
        <v>19.6</v>
      </c>
      <c r="L273" s="4" t="n">
        <v>22.3</v>
      </c>
      <c r="M273" s="4" t="n">
        <v>17.5</v>
      </c>
      <c r="N273" s="4" t="n">
        <v>20.5</v>
      </c>
      <c r="O273" s="2" t="n">
        <v>20</v>
      </c>
      <c r="P273" s="5" t="n">
        <v>7</v>
      </c>
      <c r="Q273" s="5" t="n">
        <v>0</v>
      </c>
      <c r="R273" s="5" t="n">
        <v>6</v>
      </c>
      <c r="S273" s="5" t="s">
        <v>51</v>
      </c>
      <c r="T273" s="5" t="s">
        <v>48</v>
      </c>
      <c r="U273" s="5" t="n">
        <v>31</v>
      </c>
      <c r="V273" s="5" t="n">
        <v>30</v>
      </c>
      <c r="W273" s="5" t="n">
        <v>25</v>
      </c>
      <c r="X273" s="5" t="n">
        <v>6</v>
      </c>
      <c r="Y273" s="5" t="n">
        <v>0</v>
      </c>
      <c r="Z273" s="5" t="n">
        <v>45</v>
      </c>
      <c r="AA273" s="5" t="n">
        <v>15094</v>
      </c>
      <c r="AB273" s="5" t="n">
        <v>10621</v>
      </c>
      <c r="AC273" s="5" t="n">
        <v>788</v>
      </c>
      <c r="AD273" s="6" t="n">
        <f aca="false">+(B273-B272)/(A273-A272)</f>
        <v>19.8347107438398</v>
      </c>
      <c r="AE273" s="6" t="n">
        <f aca="false">+(C273-C272)/(A273-A272)</f>
        <v>7.93388429753593</v>
      </c>
      <c r="AF273" s="6" t="n">
        <f aca="false">+AD273-AE273</f>
        <v>11.9008264463039</v>
      </c>
      <c r="AG273" s="6" t="n">
        <f aca="false">AVERAGE(D273:E273)</f>
        <v>13.15</v>
      </c>
      <c r="AH273" s="7" t="n">
        <f aca="false">(G273+G272)/2</f>
        <v>13</v>
      </c>
      <c r="AI273" s="7" t="n">
        <f aca="false">+G273-F273</f>
        <v>-1.9</v>
      </c>
      <c r="AJ273" s="8" t="n">
        <f aca="false">(+A273-A272)*24</f>
        <v>30.2499999999418</v>
      </c>
      <c r="AK273" s="8" t="n">
        <f aca="false">+AB273-AB272</f>
        <v>3</v>
      </c>
      <c r="AL273" s="8" t="n">
        <f aca="false">+AK273/AJ273*100</f>
        <v>9.91735537191991</v>
      </c>
      <c r="AM273" s="9" t="n">
        <f aca="false">+(C273-C272)/AK273</f>
        <v>3.33333333333333</v>
      </c>
      <c r="AN273" s="8" t="n">
        <f aca="false">+AK273/AJ273*24</f>
        <v>2.38016528926078</v>
      </c>
      <c r="AO273" s="8" t="n">
        <f aca="false">+AC273-AC272</f>
        <v>0</v>
      </c>
      <c r="AP273" s="8" t="n">
        <f aca="false">+AO273/AJ273*24</f>
        <v>0</v>
      </c>
      <c r="AQ273" s="8" t="n">
        <f aca="false">+AA273-AA272</f>
        <v>11</v>
      </c>
      <c r="AR273" s="6" t="n">
        <f aca="false">+AQ273/AJ273</f>
        <v>0.363636363637063</v>
      </c>
      <c r="AS273" s="6" t="n">
        <f aca="false">+AR273*24</f>
        <v>8.72727272728952</v>
      </c>
      <c r="AT273" s="8" t="n">
        <f aca="false">+AJ273/AQ273*60</f>
        <v>164.999999999683</v>
      </c>
      <c r="AU273" s="8" t="n">
        <f aca="false">+AK273/AQ273*60</f>
        <v>16.3636363636364</v>
      </c>
      <c r="AV273" s="5" t="s">
        <v>187</v>
      </c>
    </row>
    <row collapsed="false" customFormat="false" customHeight="false" hidden="false" ht="12.65" outlineLevel="0" r="274">
      <c r="A274" s="37" t="n">
        <v>40664</v>
      </c>
      <c r="B274" s="2" t="n">
        <v>52910</v>
      </c>
      <c r="C274" s="0" t="n">
        <v>118287</v>
      </c>
      <c r="E274" s="53"/>
      <c r="AD274" s="6" t="n">
        <f aca="false">SUM(AD246:AD273)</f>
        <v>828.81616248791</v>
      </c>
      <c r="AE274" s="6" t="n">
        <f aca="false">SUM(AE246:AE273)</f>
        <v>430.295027202174</v>
      </c>
      <c r="AF274" s="6" t="n">
        <f aca="false">SUM(AF246:AF273)</f>
        <v>398.521135285736</v>
      </c>
      <c r="AG274" s="6" t="n">
        <f aca="false">AVERAGE(AG246:AG273)</f>
        <v>9.32321428571428</v>
      </c>
      <c r="AK274" s="8" t="n">
        <f aca="false">SUM(AK246:AK273)</f>
        <v>200</v>
      </c>
      <c r="AL274" s="8" t="e">
        <f aca="false">+AK274/AJ274*100</f>
        <v>#DIV/0!</v>
      </c>
      <c r="AM274" s="9" t="n">
        <v>2.22</v>
      </c>
      <c r="AV274" s="5" t="s">
        <v>188</v>
      </c>
    </row>
    <row collapsed="false" customFormat="false" customHeight="false" hidden="false" ht="12.65" outlineLevel="0" r="275">
      <c r="A275" s="37" t="n">
        <v>40664.8506944444</v>
      </c>
      <c r="B275" s="2" t="n">
        <v>52923</v>
      </c>
      <c r="C275" s="0" t="n">
        <v>118294</v>
      </c>
      <c r="D275" s="3" t="n">
        <v>21.9</v>
      </c>
      <c r="E275" s="53" t="n">
        <v>4.5</v>
      </c>
      <c r="F275" s="3" t="n">
        <v>8.3</v>
      </c>
      <c r="G275" s="4" t="n">
        <v>8</v>
      </c>
      <c r="H275" s="4" t="n">
        <v>20.7</v>
      </c>
      <c r="I275" s="4" t="n">
        <v>22.4</v>
      </c>
      <c r="J275" s="4" t="n">
        <v>20.5</v>
      </c>
      <c r="K275" s="4" t="n">
        <v>20.6</v>
      </c>
      <c r="L275" s="4" t="n">
        <v>22.6</v>
      </c>
      <c r="M275" s="4" t="n">
        <v>19.5</v>
      </c>
      <c r="N275" s="4" t="n">
        <v>21</v>
      </c>
      <c r="O275" s="2" t="n">
        <v>20</v>
      </c>
      <c r="P275" s="5" t="n">
        <v>7</v>
      </c>
      <c r="Q275" s="5" t="n">
        <v>0</v>
      </c>
      <c r="R275" s="5" t="n">
        <v>6</v>
      </c>
      <c r="S275" s="5" t="s">
        <v>48</v>
      </c>
      <c r="T275" s="5" t="s">
        <v>48</v>
      </c>
      <c r="U275" s="5" t="n">
        <v>28</v>
      </c>
      <c r="V275" s="5" t="n">
        <v>26</v>
      </c>
      <c r="W275" s="5" t="n">
        <v>28</v>
      </c>
      <c r="X275" s="5" t="n">
        <v>5</v>
      </c>
      <c r="Y275" s="5" t="n">
        <v>5</v>
      </c>
      <c r="Z275" s="5" t="n">
        <v>43</v>
      </c>
      <c r="AA275" s="5" t="n">
        <v>15112</v>
      </c>
      <c r="AB275" s="5" t="n">
        <v>10628</v>
      </c>
      <c r="AC275" s="5" t="n">
        <v>788</v>
      </c>
      <c r="AD275" s="6" t="n">
        <f aca="false">+(B275-B273)/(A275-A273)</f>
        <v>14.8782287822814</v>
      </c>
      <c r="AE275" s="6" t="n">
        <f aca="false">+(C275-C273)/(A275-A273)</f>
        <v>7.97047970479362</v>
      </c>
      <c r="AF275" s="6" t="n">
        <f aca="false">+AD275-AE275</f>
        <v>6.90774907748781</v>
      </c>
      <c r="AG275" s="6" t="n">
        <f aca="false">AVERAGE(D275:E275)</f>
        <v>13.2</v>
      </c>
      <c r="AH275" s="7" t="n">
        <f aca="false">(G275+G273)/2</f>
        <v>9</v>
      </c>
      <c r="AI275" s="7" t="n">
        <f aca="false">+G275-F275</f>
        <v>-0.300000000000001</v>
      </c>
      <c r="AJ275" s="8" t="n">
        <f aca="false">(+A275-A273)*24</f>
        <v>45.1666666666861</v>
      </c>
      <c r="AK275" s="8" t="n">
        <f aca="false">+AB275-AB273</f>
        <v>7</v>
      </c>
      <c r="AL275" s="8" t="n">
        <f aca="false">+AK275/AJ275*100</f>
        <v>15.4981549815432</v>
      </c>
      <c r="AM275" s="9" t="n">
        <f aca="false">+(C275-C273)/AK275</f>
        <v>2.14285714285714</v>
      </c>
      <c r="AN275" s="8" t="n">
        <f aca="false">+AK275/AJ275*24</f>
        <v>3.71955719557036</v>
      </c>
      <c r="AO275" s="8" t="n">
        <f aca="false">+AC275-AC273</f>
        <v>0</v>
      </c>
      <c r="AP275" s="8" t="n">
        <f aca="false">+AO275/AJ275*24</f>
        <v>0</v>
      </c>
      <c r="AQ275" s="8" t="n">
        <f aca="false">+AA275-AA273</f>
        <v>18</v>
      </c>
      <c r="AR275" s="6" t="n">
        <f aca="false">+AQ275/AJ275</f>
        <v>0.398523985239681</v>
      </c>
      <c r="AS275" s="6" t="n">
        <f aca="false">+AR275*24</f>
        <v>9.56457564575235</v>
      </c>
      <c r="AT275" s="8" t="n">
        <f aca="false">+AJ275/AQ275*60</f>
        <v>150.55555555562</v>
      </c>
      <c r="AU275" s="8" t="n">
        <f aca="false">+AK275/AQ275*60</f>
        <v>23.3333333333333</v>
      </c>
      <c r="AV275" s="5" t="s">
        <v>189</v>
      </c>
    </row>
    <row collapsed="false" customFormat="false" customHeight="false" hidden="false" ht="12.65" outlineLevel="0" r="276">
      <c r="A276" s="37" t="n">
        <v>40665.6875</v>
      </c>
      <c r="B276" s="2" t="n">
        <v>52943</v>
      </c>
      <c r="C276" s="0" t="n">
        <v>118302</v>
      </c>
      <c r="D276" s="3" t="n">
        <v>13.2</v>
      </c>
      <c r="E276" s="53" t="n">
        <v>3.8</v>
      </c>
      <c r="F276" s="3" t="n">
        <v>12.6</v>
      </c>
      <c r="G276" s="4" t="n">
        <v>14</v>
      </c>
      <c r="H276" s="4" t="n">
        <v>21.3</v>
      </c>
      <c r="I276" s="4" t="n">
        <v>21.9</v>
      </c>
      <c r="J276" s="4" t="n">
        <v>20.2</v>
      </c>
      <c r="K276" s="4" t="n">
        <v>20.9</v>
      </c>
      <c r="L276" s="4" t="n">
        <v>21.9</v>
      </c>
      <c r="M276" s="4" t="n">
        <v>19.5</v>
      </c>
      <c r="N276" s="4" t="n">
        <v>21</v>
      </c>
      <c r="O276" s="2" t="n">
        <v>20</v>
      </c>
      <c r="P276" s="5" t="n">
        <v>7</v>
      </c>
      <c r="Q276" s="5" t="n">
        <v>0</v>
      </c>
      <c r="R276" s="5" t="n">
        <v>6</v>
      </c>
      <c r="S276" s="5" t="s">
        <v>48</v>
      </c>
      <c r="T276" s="5" t="s">
        <v>48</v>
      </c>
      <c r="U276" s="5" t="n">
        <v>22</v>
      </c>
      <c r="V276" s="5" t="n">
        <v>21</v>
      </c>
      <c r="W276" s="5" t="n">
        <v>22</v>
      </c>
      <c r="X276" s="5" t="n">
        <v>8</v>
      </c>
      <c r="Y276" s="5" t="n">
        <v>8</v>
      </c>
      <c r="Z276" s="5" t="n">
        <v>45</v>
      </c>
      <c r="AA276" s="5" t="n">
        <v>15121</v>
      </c>
      <c r="AB276" s="5" t="n">
        <v>10631</v>
      </c>
      <c r="AC276" s="5" t="n">
        <v>788</v>
      </c>
      <c r="AD276" s="6" t="n">
        <f aca="false">+(B276-B275)/(A276-A275)</f>
        <v>23.9004149377824</v>
      </c>
      <c r="AE276" s="6" t="n">
        <f aca="false">+(C276-C275)/(A276-A275)</f>
        <v>9.56016597511297</v>
      </c>
      <c r="AF276" s="6" t="n">
        <f aca="false">+AD276-AE276</f>
        <v>14.3402489626695</v>
      </c>
      <c r="AG276" s="6" t="n">
        <f aca="false">AVERAGE(D276:E276)</f>
        <v>8.5</v>
      </c>
      <c r="AH276" s="7" t="n">
        <f aca="false">(G276+G275)/2</f>
        <v>11</v>
      </c>
      <c r="AI276" s="7" t="n">
        <f aca="false">+G276-F276</f>
        <v>1.4</v>
      </c>
      <c r="AJ276" s="8" t="n">
        <f aca="false">(+A276-A275)*24</f>
        <v>20.0833333333139</v>
      </c>
      <c r="AK276" s="8" t="n">
        <f aca="false">+AB276-AB275</f>
        <v>3</v>
      </c>
      <c r="AL276" s="8" t="n">
        <f aca="false">+AK276/AJ276*100</f>
        <v>14.937759336114</v>
      </c>
      <c r="AM276" s="9" t="n">
        <f aca="false">+(C276-C275)/AK276</f>
        <v>2.66666666666667</v>
      </c>
      <c r="AN276" s="8" t="n">
        <f aca="false">+AK276/AJ276*24</f>
        <v>3.58506224066736</v>
      </c>
      <c r="AO276" s="8" t="n">
        <f aca="false">+AC276-AC275</f>
        <v>0</v>
      </c>
      <c r="AP276" s="8" t="n">
        <f aca="false">+AO276/AJ276*24</f>
        <v>0</v>
      </c>
      <c r="AQ276" s="8" t="n">
        <f aca="false">+AA276-AA275</f>
        <v>9</v>
      </c>
      <c r="AR276" s="6" t="n">
        <f aca="false">+AQ276/AJ276</f>
        <v>0.44813278008342</v>
      </c>
      <c r="AS276" s="6" t="n">
        <f aca="false">+AR276*24</f>
        <v>10.7551867220021</v>
      </c>
      <c r="AT276" s="8" t="n">
        <f aca="false">+AJ276/AQ276*60</f>
        <v>133.88888888876</v>
      </c>
      <c r="AU276" s="8" t="n">
        <f aca="false">+AK276/AQ276*60</f>
        <v>20</v>
      </c>
    </row>
    <row collapsed="false" customFormat="false" customHeight="false" hidden="false" ht="12.65" outlineLevel="0" r="277">
      <c r="A277" s="37" t="n">
        <v>40666.9097222222</v>
      </c>
      <c r="B277" s="2" t="n">
        <v>52972</v>
      </c>
      <c r="C277" s="0" t="n">
        <v>118317</v>
      </c>
      <c r="D277" s="3" t="n">
        <v>15.3</v>
      </c>
      <c r="E277" s="53" t="n">
        <v>2</v>
      </c>
      <c r="F277" s="3" t="n">
        <v>5.6</v>
      </c>
      <c r="G277" s="4" t="n">
        <v>5</v>
      </c>
      <c r="H277" s="4" t="n">
        <v>20.5</v>
      </c>
      <c r="I277" s="4" t="n">
        <v>21.9</v>
      </c>
      <c r="J277" s="4" t="n">
        <v>20.5</v>
      </c>
      <c r="K277" s="4" t="n">
        <v>20.2</v>
      </c>
      <c r="L277" s="4" t="n">
        <v>20.9</v>
      </c>
      <c r="M277" s="4" t="n">
        <v>19.4</v>
      </c>
      <c r="N277" s="4" t="n">
        <v>21</v>
      </c>
      <c r="O277" s="2" t="n">
        <v>20</v>
      </c>
      <c r="P277" s="5" t="n">
        <v>7</v>
      </c>
      <c r="Q277" s="5" t="n">
        <v>0</v>
      </c>
      <c r="R277" s="5" t="n">
        <v>6</v>
      </c>
      <c r="S277" s="5" t="s">
        <v>48</v>
      </c>
      <c r="T277" s="5" t="s">
        <v>48</v>
      </c>
      <c r="U277" s="5" t="n">
        <v>27</v>
      </c>
      <c r="V277" s="5" t="n">
        <v>28</v>
      </c>
      <c r="W277" s="5" t="n">
        <v>27</v>
      </c>
      <c r="X277" s="5" t="n">
        <v>5</v>
      </c>
      <c r="Y277" s="5" t="n">
        <v>7</v>
      </c>
      <c r="Z277" s="5" t="n">
        <v>42</v>
      </c>
      <c r="AA277" s="5" t="n">
        <v>15138</v>
      </c>
      <c r="AB277" s="5" t="n">
        <v>10638</v>
      </c>
      <c r="AC277" s="5" t="n">
        <v>788</v>
      </c>
      <c r="AD277" s="6" t="n">
        <f aca="false">+(B277-B276)/(A277-A276)</f>
        <v>23.7272727273355</v>
      </c>
      <c r="AE277" s="6" t="n">
        <f aca="false">+(C277-C276)/(A277-A276)</f>
        <v>12.2727272727597</v>
      </c>
      <c r="AF277" s="6" t="n">
        <f aca="false">+AD277-AE277</f>
        <v>11.4545454545758</v>
      </c>
      <c r="AG277" s="6" t="n">
        <f aca="false">AVERAGE(D277:E277)</f>
        <v>8.65</v>
      </c>
      <c r="AH277" s="7" t="n">
        <f aca="false">(G277+G276)/2</f>
        <v>9.5</v>
      </c>
      <c r="AI277" s="7" t="n">
        <f aca="false">+G277-F277</f>
        <v>-0.6</v>
      </c>
      <c r="AJ277" s="8" t="n">
        <f aca="false">(+A277-A276)*24</f>
        <v>29.3333333332557</v>
      </c>
      <c r="AK277" s="8" t="n">
        <f aca="false">+AB277-AB276</f>
        <v>7</v>
      </c>
      <c r="AL277" s="8" t="n">
        <f aca="false">+AK277/AJ277*100</f>
        <v>23.8636363636995</v>
      </c>
      <c r="AM277" s="9" t="n">
        <f aca="false">+(C277-C276)/AK277</f>
        <v>2.14285714285714</v>
      </c>
      <c r="AN277" s="8" t="n">
        <f aca="false">+AK277/AJ277*24</f>
        <v>5.72727272728788</v>
      </c>
      <c r="AO277" s="8" t="n">
        <f aca="false">+AC277-AC276</f>
        <v>0</v>
      </c>
      <c r="AP277" s="8" t="n">
        <f aca="false">+AO277/AJ277*24</f>
        <v>0</v>
      </c>
      <c r="AQ277" s="8" t="n">
        <f aca="false">+AA277-AA276</f>
        <v>17</v>
      </c>
      <c r="AR277" s="6" t="n">
        <f aca="false">+AQ277/AJ277</f>
        <v>0.579545454546988</v>
      </c>
      <c r="AS277" s="6" t="n">
        <f aca="false">+AR277*24</f>
        <v>13.9090909091277</v>
      </c>
      <c r="AT277" s="8" t="n">
        <f aca="false">+AJ277/AQ277*60</f>
        <v>103.529411764432</v>
      </c>
      <c r="AU277" s="8" t="n">
        <f aca="false">+AK277/AQ277*60</f>
        <v>24.7058823529412</v>
      </c>
    </row>
    <row collapsed="false" customFormat="false" customHeight="false" hidden="false" ht="12.65" outlineLevel="0" r="278">
      <c r="A278" s="37" t="n">
        <v>40667.7083333333</v>
      </c>
      <c r="B278" s="2" t="n">
        <v>52996</v>
      </c>
      <c r="C278" s="0" t="n">
        <v>118332</v>
      </c>
      <c r="D278" s="3" t="n">
        <v>13.4</v>
      </c>
      <c r="E278" s="53" t="n">
        <v>-0.9</v>
      </c>
      <c r="F278" s="3" t="n">
        <v>12.5</v>
      </c>
      <c r="G278" s="4" t="n">
        <v>14</v>
      </c>
      <c r="H278" s="4" t="n">
        <v>21.2</v>
      </c>
      <c r="I278" s="4" t="n">
        <v>22.3</v>
      </c>
      <c r="J278" s="4" t="n">
        <v>20.5</v>
      </c>
      <c r="K278" s="4" t="n">
        <v>20.7</v>
      </c>
      <c r="L278" s="4" t="n">
        <v>21.9</v>
      </c>
      <c r="M278" s="4" t="n">
        <v>19.5</v>
      </c>
      <c r="N278" s="4" t="n">
        <v>21</v>
      </c>
      <c r="O278" s="2" t="n">
        <v>20</v>
      </c>
      <c r="P278" s="5" t="n">
        <v>7</v>
      </c>
      <c r="Q278" s="5" t="n">
        <v>0</v>
      </c>
      <c r="R278" s="5" t="n">
        <v>6</v>
      </c>
      <c r="S278" s="5" t="s">
        <v>48</v>
      </c>
      <c r="T278" s="5" t="s">
        <v>48</v>
      </c>
      <c r="U278" s="5" t="n">
        <v>23</v>
      </c>
      <c r="V278" s="5" t="n">
        <v>21</v>
      </c>
      <c r="W278" s="5" t="n">
        <v>23</v>
      </c>
      <c r="X278" s="5" t="n">
        <v>6</v>
      </c>
      <c r="Y278" s="5" t="n">
        <v>8</v>
      </c>
      <c r="Z278" s="5" t="n">
        <v>47</v>
      </c>
      <c r="AA278" s="5" t="n">
        <v>15153</v>
      </c>
      <c r="AB278" s="5" t="n">
        <v>10645</v>
      </c>
      <c r="AC278" s="5" t="n">
        <v>788</v>
      </c>
      <c r="AD278" s="6" t="n">
        <f aca="false">+(B278-B277)/(A278-A277)</f>
        <v>30.0521739128305</v>
      </c>
      <c r="AE278" s="6" t="n">
        <f aca="false">+(C278-C277)/(A278-A277)</f>
        <v>18.7826086955191</v>
      </c>
      <c r="AF278" s="6" t="n">
        <f aca="false">+AD278-AE278</f>
        <v>11.2695652173114</v>
      </c>
      <c r="AG278" s="6" t="n">
        <f aca="false">AVERAGE(D278:E278)</f>
        <v>6.25</v>
      </c>
      <c r="AH278" s="7" t="n">
        <f aca="false">(G278+G277)/2</f>
        <v>9.5</v>
      </c>
      <c r="AI278" s="7" t="n">
        <f aca="false">+G278-F278</f>
        <v>1.5</v>
      </c>
      <c r="AJ278" s="8" t="n">
        <f aca="false">(+A278-A277)*24</f>
        <v>19.1666666668025</v>
      </c>
      <c r="AK278" s="8" t="n">
        <f aca="false">+AB278-AB277</f>
        <v>7</v>
      </c>
      <c r="AL278" s="8" t="n">
        <f aca="false">+AK278/AJ278*100</f>
        <v>36.521739130176</v>
      </c>
      <c r="AM278" s="9" t="n">
        <f aca="false">+(C278-C277)/AK278</f>
        <v>2.14285714285714</v>
      </c>
      <c r="AN278" s="8" t="n">
        <f aca="false">+AK278/AJ278*24</f>
        <v>8.76521739124224</v>
      </c>
      <c r="AO278" s="8" t="n">
        <f aca="false">+AC278-AC277</f>
        <v>0</v>
      </c>
      <c r="AP278" s="8" t="n">
        <f aca="false">+AO278/AJ278*24</f>
        <v>0</v>
      </c>
      <c r="AQ278" s="8" t="n">
        <f aca="false">+AA278-AA277</f>
        <v>15</v>
      </c>
      <c r="AR278" s="6" t="n">
        <f aca="false">+AQ278/AJ278</f>
        <v>0.782608695646628</v>
      </c>
      <c r="AS278" s="6" t="n">
        <f aca="false">+AR278*24</f>
        <v>18.7826086955191</v>
      </c>
      <c r="AT278" s="8" t="n">
        <f aca="false">+AJ278/AQ278*60</f>
        <v>76.6666666672099</v>
      </c>
      <c r="AU278" s="8" t="n">
        <f aca="false">+AK278/AQ278*60</f>
        <v>28</v>
      </c>
    </row>
    <row collapsed="false" customFormat="false" customHeight="false" hidden="false" ht="12.65" outlineLevel="0" r="279">
      <c r="A279" s="37" t="n">
        <v>40668.71875</v>
      </c>
      <c r="B279" s="2" t="n">
        <v>53020</v>
      </c>
      <c r="C279" s="0" t="n">
        <v>118343</v>
      </c>
      <c r="D279" s="3" t="n">
        <v>15.1</v>
      </c>
      <c r="E279" s="53" t="n">
        <v>6</v>
      </c>
      <c r="F279" s="3" t="n">
        <v>14.6</v>
      </c>
      <c r="G279" s="4" t="n">
        <v>15</v>
      </c>
      <c r="H279" s="4" t="n">
        <v>22.3</v>
      </c>
      <c r="I279" s="4" t="n">
        <v>22.4</v>
      </c>
      <c r="J279" s="4" t="n">
        <v>20.9</v>
      </c>
      <c r="K279" s="4" t="n">
        <v>20.8</v>
      </c>
      <c r="L279" s="4" t="n">
        <v>22.4</v>
      </c>
      <c r="M279" s="4" t="n">
        <v>19.5</v>
      </c>
      <c r="N279" s="4" t="n">
        <v>21.5</v>
      </c>
      <c r="O279" s="2" t="n">
        <v>20</v>
      </c>
      <c r="P279" s="5" t="n">
        <v>7</v>
      </c>
      <c r="Q279" s="5" t="n">
        <v>0</v>
      </c>
      <c r="R279" s="5" t="n">
        <v>6</v>
      </c>
      <c r="S279" s="5" t="s">
        <v>48</v>
      </c>
      <c r="T279" s="5" t="s">
        <v>48</v>
      </c>
      <c r="U279" s="5" t="n">
        <v>21</v>
      </c>
      <c r="V279" s="5" t="n">
        <v>20</v>
      </c>
      <c r="W279" s="5" t="n">
        <v>21</v>
      </c>
      <c r="X279" s="5" t="n">
        <v>6</v>
      </c>
      <c r="Y279" s="5" t="n">
        <v>10</v>
      </c>
      <c r="Z279" s="5" t="n">
        <v>42</v>
      </c>
      <c r="AA279" s="5" t="n">
        <v>15165</v>
      </c>
      <c r="AB279" s="5" t="n">
        <v>10649</v>
      </c>
      <c r="AC279" s="5" t="n">
        <v>788</v>
      </c>
      <c r="AD279" s="6" t="n">
        <f aca="false">+(B279-B278)/(A279-A278)</f>
        <v>23.7525773196446</v>
      </c>
      <c r="AE279" s="6" t="n">
        <f aca="false">+(C279-C278)/(A279-A278)</f>
        <v>10.8865979381705</v>
      </c>
      <c r="AF279" s="6" t="n">
        <f aca="false">+AD279-AE279</f>
        <v>12.8659793814742</v>
      </c>
      <c r="AG279" s="6" t="n">
        <f aca="false">AVERAGE(D279:E279)</f>
        <v>10.55</v>
      </c>
      <c r="AH279" s="7" t="n">
        <f aca="false">(G279+G278)/2</f>
        <v>14.5</v>
      </c>
      <c r="AI279" s="7" t="n">
        <f aca="false">+G279-F279</f>
        <v>0.4</v>
      </c>
      <c r="AJ279" s="8" t="n">
        <f aca="false">(+A279-A278)*24</f>
        <v>24.2499999999418</v>
      </c>
      <c r="AK279" s="8" t="n">
        <f aca="false">+AB279-AB278</f>
        <v>4</v>
      </c>
      <c r="AL279" s="8" t="n">
        <f aca="false">+AK279/AJ279*100</f>
        <v>16.4948453608643</v>
      </c>
      <c r="AM279" s="9" t="n">
        <f aca="false">+(C279-C278)/AK279</f>
        <v>2.75</v>
      </c>
      <c r="AN279" s="8" t="n">
        <f aca="false">+AK279/AJ279*24</f>
        <v>3.95876288660744</v>
      </c>
      <c r="AO279" s="8" t="n">
        <f aca="false">+AC279-AC278</f>
        <v>0</v>
      </c>
      <c r="AP279" s="8" t="n">
        <f aca="false">+AO279/AJ279*24</f>
        <v>0</v>
      </c>
      <c r="AQ279" s="8" t="n">
        <f aca="false">+AA279-AA278</f>
        <v>12</v>
      </c>
      <c r="AR279" s="6" t="n">
        <f aca="false">+AQ279/AJ279</f>
        <v>0.49484536082593</v>
      </c>
      <c r="AS279" s="6" t="n">
        <f aca="false">+AR279*24</f>
        <v>11.8762886598223</v>
      </c>
      <c r="AT279" s="8" t="n">
        <f aca="false">+AJ279/AQ279*60</f>
        <v>121.249999999709</v>
      </c>
      <c r="AU279" s="8" t="n">
        <f aca="false">+AK279/AQ279*60</f>
        <v>20</v>
      </c>
    </row>
    <row collapsed="false" customFormat="false" customHeight="false" hidden="false" ht="12.65" outlineLevel="0" r="280">
      <c r="A280" s="37" t="n">
        <v>40671.8090277778</v>
      </c>
      <c r="B280" s="2" t="n">
        <v>53065</v>
      </c>
      <c r="C280" s="0" t="n">
        <v>118366</v>
      </c>
      <c r="D280" s="3" t="n">
        <v>23.4</v>
      </c>
      <c r="E280" s="53" t="n">
        <v>5.5</v>
      </c>
      <c r="F280" s="3" t="n">
        <v>19</v>
      </c>
      <c r="G280" s="4" t="n">
        <v>18</v>
      </c>
      <c r="H280" s="4" t="n">
        <v>22.4</v>
      </c>
      <c r="I280" s="4" t="n">
        <v>22.6</v>
      </c>
      <c r="J280" s="4" t="n">
        <v>20</v>
      </c>
      <c r="K280" s="4" t="n">
        <v>21.6</v>
      </c>
      <c r="L280" s="4" t="n">
        <v>22.9</v>
      </c>
      <c r="M280" s="4" t="n">
        <v>19.5</v>
      </c>
      <c r="N280" s="4" t="n">
        <v>22</v>
      </c>
      <c r="O280" s="2" t="n">
        <v>20</v>
      </c>
      <c r="P280" s="5" t="n">
        <v>7</v>
      </c>
      <c r="Q280" s="5" t="n">
        <v>0</v>
      </c>
      <c r="R280" s="5" t="n">
        <v>6</v>
      </c>
      <c r="S280" s="5" t="s">
        <v>48</v>
      </c>
      <c r="T280" s="5" t="s">
        <v>48</v>
      </c>
      <c r="U280" s="5" t="n">
        <v>21</v>
      </c>
      <c r="V280" s="5" t="n">
        <v>11</v>
      </c>
      <c r="W280" s="5" t="n">
        <v>21</v>
      </c>
      <c r="X280" s="5" t="n">
        <v>16</v>
      </c>
      <c r="Y280" s="5" t="n">
        <v>18</v>
      </c>
      <c r="Z280" s="5" t="n">
        <v>41</v>
      </c>
      <c r="AA280" s="5" t="n">
        <v>15190</v>
      </c>
      <c r="AB280" s="5" t="n">
        <v>10659</v>
      </c>
      <c r="AC280" s="5" t="n">
        <v>788</v>
      </c>
      <c r="AD280" s="6" t="n">
        <f aca="false">+(B280-B279)/(A280-A279)</f>
        <v>14.5617977527938</v>
      </c>
      <c r="AE280" s="6" t="n">
        <f aca="false">+(C280-C279)/(A280-A279)</f>
        <v>7.4426966292057</v>
      </c>
      <c r="AF280" s="6" t="n">
        <f aca="false">+AD280-AE280</f>
        <v>7.11910112358806</v>
      </c>
      <c r="AG280" s="6" t="n">
        <f aca="false">AVERAGE(D280:E280)</f>
        <v>14.45</v>
      </c>
      <c r="AH280" s="7" t="n">
        <f aca="false">(G280+G279)/2</f>
        <v>16.5</v>
      </c>
      <c r="AI280" s="7" t="n">
        <f aca="false">+G280-F280</f>
        <v>-1</v>
      </c>
      <c r="AJ280" s="8" t="n">
        <f aca="false">(+A280-A279)*24</f>
        <v>74.1666666667443</v>
      </c>
      <c r="AK280" s="8" t="n">
        <f aca="false">+AB280-AB279</f>
        <v>10</v>
      </c>
      <c r="AL280" s="8" t="n">
        <f aca="false">+AK280/AJ280*100</f>
        <v>13.4831460674016</v>
      </c>
      <c r="AM280" s="9" t="n">
        <f aca="false">+(C280-C279)/AK280</f>
        <v>2.3</v>
      </c>
      <c r="AN280" s="8" t="n">
        <f aca="false">+AK280/AJ280*24</f>
        <v>3.23595505617639</v>
      </c>
      <c r="AO280" s="8" t="n">
        <f aca="false">+AC280-AC279</f>
        <v>0</v>
      </c>
      <c r="AP280" s="8" t="n">
        <f aca="false">+AO280/AJ280*24</f>
        <v>0</v>
      </c>
      <c r="AQ280" s="8" t="n">
        <f aca="false">+AA280-AA279</f>
        <v>25</v>
      </c>
      <c r="AR280" s="6" t="n">
        <f aca="false">+AQ280/AJ280</f>
        <v>0.33707865168504</v>
      </c>
      <c r="AS280" s="6" t="n">
        <f aca="false">+AR280*24</f>
        <v>8.08988764044097</v>
      </c>
      <c r="AT280" s="8" t="n">
        <f aca="false">+AJ280/AQ280*60</f>
        <v>178.000000000186</v>
      </c>
      <c r="AU280" s="8" t="n">
        <f aca="false">+AK280/AQ280*60</f>
        <v>24</v>
      </c>
    </row>
    <row collapsed="false" customFormat="false" customHeight="false" hidden="false" ht="12.65" outlineLevel="0" r="281">
      <c r="A281" s="37" t="n">
        <v>40672.8888888889</v>
      </c>
      <c r="B281" s="2" t="n">
        <v>53085</v>
      </c>
      <c r="C281" s="0" t="n">
        <v>118371</v>
      </c>
      <c r="D281" s="3" t="n">
        <v>22.9</v>
      </c>
      <c r="E281" s="53" t="n">
        <v>9.5</v>
      </c>
      <c r="F281" s="3" t="n">
        <v>14.1</v>
      </c>
      <c r="G281" s="4" t="n">
        <v>13</v>
      </c>
      <c r="H281" s="4" t="n">
        <v>22.3</v>
      </c>
      <c r="I281" s="4" t="n">
        <v>23</v>
      </c>
      <c r="J281" s="4" t="n">
        <v>20.9</v>
      </c>
      <c r="K281" s="4" t="n">
        <v>21.5</v>
      </c>
      <c r="L281" s="4" t="n">
        <v>23.2</v>
      </c>
      <c r="M281" s="4" t="n">
        <v>19.8</v>
      </c>
      <c r="N281" s="4" t="n">
        <v>22</v>
      </c>
      <c r="O281" s="2" t="n">
        <v>20</v>
      </c>
      <c r="P281" s="5" t="n">
        <v>7</v>
      </c>
      <c r="Q281" s="5" t="n">
        <v>0</v>
      </c>
      <c r="R281" s="5" t="n">
        <v>6</v>
      </c>
      <c r="S281" s="5" t="s">
        <v>48</v>
      </c>
      <c r="T281" s="5" t="s">
        <v>48</v>
      </c>
      <c r="U281" s="5" t="n">
        <v>21</v>
      </c>
      <c r="V281" s="5" t="n">
        <v>16</v>
      </c>
      <c r="W281" s="5" t="n">
        <v>21</v>
      </c>
      <c r="X281" s="5" t="n">
        <v>16</v>
      </c>
      <c r="Y281" s="5" t="n">
        <v>18</v>
      </c>
      <c r="Z281" s="5" t="n">
        <v>42</v>
      </c>
      <c r="AA281" s="5" t="n">
        <v>15197</v>
      </c>
      <c r="AB281" s="5" t="n">
        <v>10661</v>
      </c>
      <c r="AC281" s="5" t="n">
        <v>788</v>
      </c>
      <c r="AD281" s="6" t="n">
        <f aca="false">+(B281-B280)/(A281-A280)</f>
        <v>18.5209003215711</v>
      </c>
      <c r="AE281" s="6" t="n">
        <f aca="false">+(C281-C280)/(A281-A280)</f>
        <v>4.63022508039279</v>
      </c>
      <c r="AF281" s="6" t="n">
        <f aca="false">+AD281-AE281</f>
        <v>13.8906752411784</v>
      </c>
      <c r="AG281" s="6" t="n">
        <f aca="false">AVERAGE(D281:E281)</f>
        <v>16.2</v>
      </c>
      <c r="AH281" s="7" t="n">
        <f aca="false">(G281+G280)/2</f>
        <v>15.5</v>
      </c>
      <c r="AI281" s="7" t="n">
        <f aca="false">+G281-F281</f>
        <v>-1.1</v>
      </c>
      <c r="AJ281" s="8" t="n">
        <f aca="false">(+A281-A280)*24</f>
        <v>25.9166666666279</v>
      </c>
      <c r="AK281" s="8" t="n">
        <f aca="false">+AB281-AB280</f>
        <v>2</v>
      </c>
      <c r="AL281" s="8" t="n">
        <f aca="false">+AK281/AJ281*100</f>
        <v>7.71704180065464</v>
      </c>
      <c r="AM281" s="9" t="n">
        <f aca="false">+(C281-C280)/AK281</f>
        <v>2.5</v>
      </c>
      <c r="AN281" s="8" t="n">
        <f aca="false">+AK281/AJ281*24</f>
        <v>1.85209003215711</v>
      </c>
      <c r="AO281" s="8" t="n">
        <f aca="false">+AC281-AC280</f>
        <v>0</v>
      </c>
      <c r="AP281" s="8" t="n">
        <f aca="false">+AO281/AJ281*24</f>
        <v>0</v>
      </c>
      <c r="AQ281" s="8" t="n">
        <f aca="false">+AA281-AA280</f>
        <v>7</v>
      </c>
      <c r="AR281" s="6" t="n">
        <f aca="false">+AQ281/AJ281</f>
        <v>0.270096463022912</v>
      </c>
      <c r="AS281" s="6" t="n">
        <f aca="false">+AR281*24</f>
        <v>6.4823151125499</v>
      </c>
      <c r="AT281" s="8" t="n">
        <f aca="false">+AJ281/AQ281*60</f>
        <v>222.142857142525</v>
      </c>
      <c r="AU281" s="8" t="n">
        <f aca="false">+AK281/AQ281*60</f>
        <v>17.1428571428571</v>
      </c>
    </row>
    <row collapsed="false" customFormat="false" customHeight="false" hidden="false" ht="12.65" outlineLevel="0" r="282">
      <c r="A282" s="37" t="n">
        <v>40673.7638888889</v>
      </c>
      <c r="B282" s="2" t="n">
        <v>53098</v>
      </c>
      <c r="C282" s="0" t="n">
        <v>118375</v>
      </c>
      <c r="D282" s="3" t="n">
        <v>23.4</v>
      </c>
      <c r="E282" s="53" t="n">
        <v>8.5</v>
      </c>
      <c r="F282" s="3" t="n">
        <v>19.9</v>
      </c>
      <c r="G282" s="4" t="n">
        <v>19</v>
      </c>
      <c r="H282" s="4" t="n">
        <v>22.8</v>
      </c>
      <c r="I282" s="4" t="n">
        <v>23</v>
      </c>
      <c r="J282" s="4" t="n">
        <v>21</v>
      </c>
      <c r="K282" s="4" t="n">
        <v>21.9</v>
      </c>
      <c r="L282" s="4" t="n">
        <v>23.2</v>
      </c>
      <c r="M282" s="4" t="n">
        <v>19.8</v>
      </c>
      <c r="N282" s="4" t="n">
        <v>22.5</v>
      </c>
      <c r="O282" s="2" t="n">
        <v>20</v>
      </c>
      <c r="P282" s="5" t="n">
        <v>7</v>
      </c>
      <c r="Q282" s="5" t="n">
        <v>0</v>
      </c>
      <c r="R282" s="5" t="n">
        <v>6</v>
      </c>
      <c r="S282" s="5" t="s">
        <v>48</v>
      </c>
      <c r="T282" s="5" t="s">
        <v>48</v>
      </c>
      <c r="U282" s="5" t="n">
        <v>37</v>
      </c>
      <c r="V282" s="5" t="n">
        <v>10</v>
      </c>
      <c r="W282" s="5" t="n">
        <v>25</v>
      </c>
      <c r="X282" s="5" t="n">
        <v>18</v>
      </c>
      <c r="Y282" s="5" t="n">
        <v>20</v>
      </c>
      <c r="Z282" s="5" t="n">
        <v>41</v>
      </c>
      <c r="AA282" s="5" t="n">
        <v>15202</v>
      </c>
      <c r="AB282" s="5" t="n">
        <v>10662</v>
      </c>
      <c r="AC282" s="5" t="n">
        <v>788</v>
      </c>
      <c r="AD282" s="6" t="n">
        <f aca="false">+(B282-B281)/(A282-A281)</f>
        <v>14.8571428571429</v>
      </c>
      <c r="AE282" s="6" t="n">
        <f aca="false">+(C282-C281)/(A282-A281)</f>
        <v>4.57142857142857</v>
      </c>
      <c r="AF282" s="6" t="n">
        <f aca="false">+AD282-AE282</f>
        <v>10.2857142857143</v>
      </c>
      <c r="AG282" s="6" t="n">
        <f aca="false">AVERAGE(D282:E282)</f>
        <v>15.95</v>
      </c>
      <c r="AH282" s="7" t="n">
        <f aca="false">(G282+G281)/2</f>
        <v>16</v>
      </c>
      <c r="AI282" s="7" t="n">
        <f aca="false">+G282-F282</f>
        <v>-0.899999999999999</v>
      </c>
      <c r="AJ282" s="8" t="n">
        <f aca="false">(+A282-A281)*24</f>
        <v>21</v>
      </c>
      <c r="AK282" s="8" t="n">
        <f aca="false">+AB282-AB281</f>
        <v>1</v>
      </c>
      <c r="AL282" s="8" t="n">
        <f aca="false">+AK282/AJ282*100</f>
        <v>4.76190476190476</v>
      </c>
      <c r="AM282" s="9" t="n">
        <f aca="false">+(C282-C281)/AK282</f>
        <v>4</v>
      </c>
      <c r="AN282" s="8" t="n">
        <f aca="false">+AK282/AJ282*24</f>
        <v>1.14285714285714</v>
      </c>
      <c r="AO282" s="8" t="n">
        <f aca="false">+AC282-AC281</f>
        <v>0</v>
      </c>
      <c r="AP282" s="8" t="n">
        <f aca="false">+AO282/AJ282*24</f>
        <v>0</v>
      </c>
      <c r="AQ282" s="8" t="n">
        <f aca="false">+AA282-AA281</f>
        <v>5</v>
      </c>
      <c r="AR282" s="6" t="n">
        <f aca="false">+AQ282/AJ282</f>
        <v>0.238095238095238</v>
      </c>
      <c r="AS282" s="6" t="n">
        <f aca="false">+AR282*24</f>
        <v>5.71428571428571</v>
      </c>
      <c r="AT282" s="8" t="n">
        <f aca="false">+AJ282/AQ282*60</f>
        <v>252</v>
      </c>
      <c r="AU282" s="8" t="n">
        <f aca="false">+AK282/AQ282*60</f>
        <v>12</v>
      </c>
      <c r="AV282" s="5" t="s">
        <v>190</v>
      </c>
    </row>
    <row collapsed="false" customFormat="false" customHeight="false" hidden="false" ht="12.65" outlineLevel="0" r="283">
      <c r="A283" s="37" t="n">
        <v>40674.7638888889</v>
      </c>
      <c r="B283" s="2" t="n">
        <v>53111</v>
      </c>
      <c r="C283" s="0" t="n">
        <v>118378</v>
      </c>
      <c r="D283" s="3" t="n">
        <v>23.9</v>
      </c>
      <c r="E283" s="53" t="n">
        <v>7.9</v>
      </c>
      <c r="F283" s="3" t="n">
        <v>18</v>
      </c>
      <c r="G283" s="4" t="n">
        <v>19</v>
      </c>
      <c r="H283" s="4" t="n">
        <v>23.1</v>
      </c>
      <c r="I283" s="4" t="n">
        <v>23.1</v>
      </c>
      <c r="J283" s="4" t="n">
        <v>21</v>
      </c>
      <c r="K283" s="4" t="n">
        <v>21.7</v>
      </c>
      <c r="L283" s="4" t="n">
        <v>22.9</v>
      </c>
      <c r="M283" s="4" t="n">
        <v>19.9</v>
      </c>
      <c r="N283" s="4" t="n">
        <v>22</v>
      </c>
      <c r="O283" s="2" t="n">
        <v>20</v>
      </c>
      <c r="P283" s="5" t="n">
        <v>7</v>
      </c>
      <c r="Q283" s="5" t="n">
        <v>0</v>
      </c>
      <c r="R283" s="5" t="n">
        <v>6</v>
      </c>
      <c r="S283" s="5" t="s">
        <v>48</v>
      </c>
      <c r="T283" s="5" t="s">
        <v>48</v>
      </c>
      <c r="U283" s="5" t="n">
        <v>48</v>
      </c>
      <c r="V283" s="5" t="n">
        <v>10</v>
      </c>
      <c r="W283" s="5" t="n">
        <v>27</v>
      </c>
      <c r="X283" s="5" t="n">
        <v>17</v>
      </c>
      <c r="Y283" s="5" t="n">
        <v>18</v>
      </c>
      <c r="Z283" s="5" t="n">
        <v>44</v>
      </c>
      <c r="AA283" s="5" t="n">
        <v>15207</v>
      </c>
      <c r="AB283" s="5" t="n">
        <v>10663</v>
      </c>
      <c r="AC283" s="5" t="n">
        <v>788</v>
      </c>
      <c r="AD283" s="6" t="n">
        <f aca="false">+(B283-B282)/(A283-A282)</f>
        <v>13</v>
      </c>
      <c r="AE283" s="6" t="n">
        <f aca="false">+(C283-C282)/(A283-A282)</f>
        <v>3</v>
      </c>
      <c r="AF283" s="6" t="n">
        <f aca="false">+AD283-AE283</f>
        <v>10</v>
      </c>
      <c r="AG283" s="6" t="n">
        <f aca="false">AVERAGE(D283:E283)</f>
        <v>15.9</v>
      </c>
      <c r="AH283" s="7" t="n">
        <f aca="false">(G283+G282)/2</f>
        <v>19</v>
      </c>
      <c r="AI283" s="7" t="n">
        <f aca="false">+G283-F283</f>
        <v>1</v>
      </c>
      <c r="AJ283" s="8" t="n">
        <f aca="false">(+A283-A282)*24</f>
        <v>24</v>
      </c>
      <c r="AK283" s="8" t="n">
        <f aca="false">+AB283-AB282</f>
        <v>1</v>
      </c>
      <c r="AL283" s="8" t="n">
        <f aca="false">+AK283/AJ283*100</f>
        <v>4.16666666666667</v>
      </c>
      <c r="AM283" s="9" t="n">
        <f aca="false">+(C283-C282)/AK283</f>
        <v>3</v>
      </c>
      <c r="AN283" s="8" t="n">
        <f aca="false">+AK283/AJ283*24</f>
        <v>1</v>
      </c>
      <c r="AO283" s="8" t="n">
        <f aca="false">+AC283-AC282</f>
        <v>0</v>
      </c>
      <c r="AP283" s="8" t="n">
        <f aca="false">+AO283/AJ283*24</f>
        <v>0</v>
      </c>
      <c r="AQ283" s="8" t="n">
        <f aca="false">+AA283-AA282</f>
        <v>5</v>
      </c>
      <c r="AR283" s="6" t="n">
        <f aca="false">+AQ283/AJ283</f>
        <v>0.208333333333333</v>
      </c>
      <c r="AS283" s="6" t="n">
        <f aca="false">+AR283*24</f>
        <v>5</v>
      </c>
      <c r="AT283" s="8" t="n">
        <f aca="false">+AJ283/AQ283*60</f>
        <v>288</v>
      </c>
      <c r="AU283" s="8" t="n">
        <f aca="false">+AK283/AQ283*60</f>
        <v>12</v>
      </c>
    </row>
    <row collapsed="false" customFormat="false" customHeight="false" hidden="false" ht="12.65" outlineLevel="0" r="284">
      <c r="A284" s="37" t="n">
        <v>40675.7743055556</v>
      </c>
      <c r="B284" s="2" t="n">
        <v>53127</v>
      </c>
      <c r="C284" s="0" t="n">
        <v>118381</v>
      </c>
      <c r="D284" s="3" t="n">
        <v>18.4</v>
      </c>
      <c r="E284" s="53" t="n">
        <v>9.2</v>
      </c>
      <c r="F284" s="3" t="n">
        <v>13.1</v>
      </c>
      <c r="G284" s="4" t="n">
        <v>14</v>
      </c>
      <c r="H284" s="4" t="n">
        <v>22.4</v>
      </c>
      <c r="I284" s="4" t="n">
        <v>23.2</v>
      </c>
      <c r="J284" s="4" t="n">
        <v>21</v>
      </c>
      <c r="K284" s="4" t="n">
        <v>20.3</v>
      </c>
      <c r="L284" s="4" t="n">
        <v>22.3</v>
      </c>
      <c r="M284" s="4" t="n">
        <v>19.6</v>
      </c>
      <c r="N284" s="4" t="n">
        <v>21</v>
      </c>
      <c r="O284" s="2" t="n">
        <v>20</v>
      </c>
      <c r="P284" s="5" t="n">
        <v>7</v>
      </c>
      <c r="Q284" s="5" t="n">
        <v>0</v>
      </c>
      <c r="R284" s="5" t="n">
        <v>6</v>
      </c>
      <c r="S284" s="5" t="s">
        <v>48</v>
      </c>
      <c r="T284" s="5" t="s">
        <v>48</v>
      </c>
      <c r="U284" s="5" t="n">
        <v>49</v>
      </c>
      <c r="V284" s="5" t="n">
        <v>21</v>
      </c>
      <c r="W284" s="5" t="n">
        <v>34</v>
      </c>
      <c r="X284" s="5" t="n">
        <v>7</v>
      </c>
      <c r="Y284" s="5" t="n">
        <v>10</v>
      </c>
      <c r="Z284" s="5" t="n">
        <v>48</v>
      </c>
      <c r="AA284" s="5" t="n">
        <v>15215</v>
      </c>
      <c r="AB284" s="5" t="n">
        <v>10665</v>
      </c>
      <c r="AC284" s="5" t="n">
        <v>788</v>
      </c>
      <c r="AD284" s="6" t="n">
        <f aca="false">+(B284-B283)/(A284-A283)</f>
        <v>15.8350515464298</v>
      </c>
      <c r="AE284" s="6" t="n">
        <f aca="false">+(C284-C283)/(A284-A283)</f>
        <v>2.96907216495558</v>
      </c>
      <c r="AF284" s="6" t="n">
        <f aca="false">+AD284-AE284</f>
        <v>12.8659793814742</v>
      </c>
      <c r="AG284" s="6" t="n">
        <f aca="false">AVERAGE(D284:E284)</f>
        <v>13.8</v>
      </c>
      <c r="AH284" s="7" t="n">
        <f aca="false">(G284+G283)/2</f>
        <v>16.5</v>
      </c>
      <c r="AI284" s="7" t="n">
        <f aca="false">+G284-F284</f>
        <v>0.9</v>
      </c>
      <c r="AJ284" s="8" t="n">
        <f aca="false">(+A284-A283)*24</f>
        <v>24.2499999999418</v>
      </c>
      <c r="AK284" s="8" t="n">
        <f aca="false">+AB284-AB283</f>
        <v>2</v>
      </c>
      <c r="AL284" s="8" t="n">
        <f aca="false">+AK284/AJ284*100</f>
        <v>8.24742268043217</v>
      </c>
      <c r="AM284" s="9" t="n">
        <f aca="false">+(C284-C283)/AK284</f>
        <v>1.5</v>
      </c>
      <c r="AN284" s="8" t="n">
        <f aca="false">+AK284/AJ284*24</f>
        <v>1.97938144330372</v>
      </c>
      <c r="AO284" s="8" t="n">
        <f aca="false">+AC284-AC283</f>
        <v>0</v>
      </c>
      <c r="AP284" s="8" t="n">
        <f aca="false">+AO284/AJ284*24</f>
        <v>0</v>
      </c>
      <c r="AQ284" s="8" t="n">
        <f aca="false">+AA284-AA283</f>
        <v>8</v>
      </c>
      <c r="AR284" s="6" t="n">
        <f aca="false">+AQ284/AJ284</f>
        <v>0.329896907217287</v>
      </c>
      <c r="AS284" s="6" t="n">
        <f aca="false">+AR284*24</f>
        <v>7.91752577321488</v>
      </c>
      <c r="AT284" s="8" t="n">
        <f aca="false">+AJ284/AQ284*60</f>
        <v>181.874999999563</v>
      </c>
      <c r="AU284" s="8" t="n">
        <f aca="false">+AK284/AQ284*60</f>
        <v>15</v>
      </c>
    </row>
    <row collapsed="false" customFormat="false" customHeight="false" hidden="false" ht="12.65" outlineLevel="0" r="285">
      <c r="A285" s="37" t="n">
        <v>40676.7291666667</v>
      </c>
      <c r="B285" s="2" t="n">
        <v>53143</v>
      </c>
      <c r="C285" s="0" t="n">
        <v>118389</v>
      </c>
      <c r="D285" s="3" t="n">
        <v>16.8</v>
      </c>
      <c r="E285" s="53" t="n">
        <v>9.5</v>
      </c>
      <c r="F285" s="3" t="n">
        <v>15.1</v>
      </c>
      <c r="G285" s="4" t="n">
        <v>14</v>
      </c>
      <c r="H285" s="4" t="n">
        <v>21.6</v>
      </c>
      <c r="I285" s="4" t="n">
        <v>22.4</v>
      </c>
      <c r="J285" s="4" t="n">
        <v>20</v>
      </c>
      <c r="K285" s="4" t="n">
        <v>20.1</v>
      </c>
      <c r="L285" s="4" t="n">
        <v>20.9</v>
      </c>
      <c r="M285" s="4" t="n">
        <v>18.5</v>
      </c>
      <c r="N285" s="4" t="n">
        <v>21</v>
      </c>
      <c r="O285" s="2" t="n">
        <v>20</v>
      </c>
      <c r="P285" s="5" t="n">
        <v>7</v>
      </c>
      <c r="Q285" s="5" t="n">
        <v>0</v>
      </c>
      <c r="R285" s="5" t="n">
        <v>6</v>
      </c>
      <c r="S285" s="5" t="s">
        <v>48</v>
      </c>
      <c r="T285" s="5" t="s">
        <v>48</v>
      </c>
      <c r="U285" s="5" t="n">
        <v>38</v>
      </c>
      <c r="V285" s="5" t="n">
        <v>21</v>
      </c>
      <c r="W285" s="5" t="n">
        <v>26</v>
      </c>
      <c r="X285" s="5" t="n">
        <v>17</v>
      </c>
      <c r="Y285" s="5" t="n">
        <v>16</v>
      </c>
      <c r="Z285" s="5" t="n">
        <v>42</v>
      </c>
      <c r="AA285" s="5" t="n">
        <v>15223</v>
      </c>
      <c r="AB285" s="5" t="n">
        <v>10666</v>
      </c>
      <c r="AC285" s="5" t="n">
        <v>788</v>
      </c>
      <c r="AD285" s="6" t="n">
        <f aca="false">+(B285-B284)/(A285-A284)</f>
        <v>16.756363636392</v>
      </c>
      <c r="AE285" s="6" t="n">
        <f aca="false">+(C285-C284)/(A285-A284)</f>
        <v>8.37818181819601</v>
      </c>
      <c r="AF285" s="6" t="n">
        <f aca="false">+AD285-AE285</f>
        <v>8.37818181819601</v>
      </c>
      <c r="AG285" s="6" t="n">
        <f aca="false">AVERAGE(D285:E285)</f>
        <v>13.15</v>
      </c>
      <c r="AH285" s="7" t="n">
        <f aca="false">(G285+G284)/2</f>
        <v>14</v>
      </c>
      <c r="AI285" s="7" t="n">
        <f aca="false">+G285-F285</f>
        <v>-1.1</v>
      </c>
      <c r="AJ285" s="8" t="n">
        <f aca="false">(+A285-A284)*24</f>
        <v>22.9166666666279</v>
      </c>
      <c r="AK285" s="8" t="n">
        <f aca="false">+AB285-AB284</f>
        <v>1</v>
      </c>
      <c r="AL285" s="8" t="n">
        <f aca="false">+AK285/AJ285*100</f>
        <v>4.36363636364375</v>
      </c>
      <c r="AM285" s="9" t="n">
        <f aca="false">+(C285-C284)/AK285</f>
        <v>8</v>
      </c>
      <c r="AN285" s="8" t="n">
        <f aca="false">+AK285/AJ285*24</f>
        <v>1.0472727272745</v>
      </c>
      <c r="AO285" s="8" t="n">
        <f aca="false">+AC285-AC284</f>
        <v>0</v>
      </c>
      <c r="AP285" s="8" t="n">
        <f aca="false">+AO285/AJ285*24</f>
        <v>0</v>
      </c>
      <c r="AQ285" s="8" t="n">
        <f aca="false">+AA285-AA284</f>
        <v>8</v>
      </c>
      <c r="AR285" s="6" t="n">
        <f aca="false">+AQ285/AJ285</f>
        <v>0.3490909090915</v>
      </c>
      <c r="AS285" s="6" t="n">
        <f aca="false">+AR285*24</f>
        <v>8.37818181819601</v>
      </c>
      <c r="AT285" s="8" t="n">
        <f aca="false">+AJ285/AQ285*60</f>
        <v>171.874999999709</v>
      </c>
      <c r="AU285" s="8" t="n">
        <f aca="false">+AK285/AQ285*60</f>
        <v>7.5</v>
      </c>
      <c r="AV285" s="5" t="s">
        <v>191</v>
      </c>
    </row>
    <row collapsed="false" customFormat="false" customHeight="false" hidden="false" ht="12.65" outlineLevel="0" r="286">
      <c r="A286" s="37" t="n">
        <v>40677.7083333333</v>
      </c>
      <c r="B286" s="2" t="n">
        <v>53160</v>
      </c>
      <c r="C286" s="0" t="n">
        <v>118394</v>
      </c>
      <c r="D286" s="3" t="n">
        <v>18.4</v>
      </c>
      <c r="E286" s="53" t="n">
        <v>8.9</v>
      </c>
      <c r="F286" s="3" t="n">
        <v>13.6</v>
      </c>
      <c r="G286" s="4" t="n">
        <v>15</v>
      </c>
      <c r="H286" s="4" t="n">
        <v>20.8</v>
      </c>
      <c r="I286" s="4" t="n">
        <v>22.4</v>
      </c>
      <c r="J286" s="4" t="n">
        <v>19.5</v>
      </c>
      <c r="K286" s="4" t="n">
        <v>20.7</v>
      </c>
      <c r="L286" s="4" t="n">
        <v>21.9</v>
      </c>
      <c r="M286" s="4" t="n">
        <v>18.5</v>
      </c>
      <c r="N286" s="4" t="n">
        <v>21</v>
      </c>
      <c r="O286" s="2" t="n">
        <v>20</v>
      </c>
      <c r="P286" s="5" t="n">
        <v>7</v>
      </c>
      <c r="Q286" s="5" t="n">
        <v>0</v>
      </c>
      <c r="R286" s="5" t="n">
        <v>6</v>
      </c>
      <c r="S286" s="5" t="s">
        <v>48</v>
      </c>
      <c r="T286" s="5" t="s">
        <v>48</v>
      </c>
      <c r="U286" s="5" t="n">
        <v>46</v>
      </c>
      <c r="V286" s="5" t="n">
        <v>20</v>
      </c>
      <c r="W286" s="5" t="n">
        <v>34</v>
      </c>
      <c r="X286" s="5" t="n">
        <v>7</v>
      </c>
      <c r="Y286" s="5" t="n">
        <v>7</v>
      </c>
      <c r="Z286" s="5" t="n">
        <v>44</v>
      </c>
      <c r="AA286" s="5" t="n">
        <v>15230</v>
      </c>
      <c r="AB286" s="5" t="n">
        <v>10668</v>
      </c>
      <c r="AC286" s="5" t="n">
        <v>788</v>
      </c>
      <c r="AD286" s="6" t="n">
        <f aca="false">+(B286-B285)/(A286-A285)</f>
        <v>17.3617021275736</v>
      </c>
      <c r="AE286" s="6" t="n">
        <f aca="false">+(C286-C285)/(A286-A285)</f>
        <v>5.10638297869811</v>
      </c>
      <c r="AF286" s="6" t="n">
        <f aca="false">+AD286-AE286</f>
        <v>12.2553191488755</v>
      </c>
      <c r="AG286" s="6" t="n">
        <f aca="false">AVERAGE(D286:E286)</f>
        <v>13.65</v>
      </c>
      <c r="AH286" s="7" t="n">
        <f aca="false">(G286+G285)/2</f>
        <v>14.5</v>
      </c>
      <c r="AI286" s="7" t="n">
        <f aca="false">+G286-F286</f>
        <v>1.4</v>
      </c>
      <c r="AJ286" s="8" t="n">
        <f aca="false">(+A286-A285)*24</f>
        <v>23.5000000001164</v>
      </c>
      <c r="AK286" s="8" t="n">
        <f aca="false">+AB286-AB285</f>
        <v>2</v>
      </c>
      <c r="AL286" s="8" t="n">
        <f aca="false">+AK286/AJ286*100</f>
        <v>8.51063829783018</v>
      </c>
      <c r="AM286" s="9" t="n">
        <f aca="false">+(C286-C285)/AK286</f>
        <v>2.5</v>
      </c>
      <c r="AN286" s="8" t="n">
        <f aca="false">+AK286/AJ286*24</f>
        <v>2.04255319147924</v>
      </c>
      <c r="AO286" s="8" t="n">
        <f aca="false">+AC286-AC285</f>
        <v>0</v>
      </c>
      <c r="AP286" s="8" t="n">
        <f aca="false">+AO286/AJ286*24</f>
        <v>0</v>
      </c>
      <c r="AQ286" s="8" t="n">
        <f aca="false">+AA286-AA285</f>
        <v>7</v>
      </c>
      <c r="AR286" s="6" t="n">
        <f aca="false">+AQ286/AJ286</f>
        <v>0.297872340424056</v>
      </c>
      <c r="AS286" s="6" t="n">
        <f aca="false">+AR286*24</f>
        <v>7.14893617017735</v>
      </c>
      <c r="AT286" s="8" t="n">
        <f aca="false">+AJ286/AQ286*60</f>
        <v>201.428571429569</v>
      </c>
      <c r="AU286" s="8" t="n">
        <f aca="false">+AK286/AQ286*60</f>
        <v>17.1428571428571</v>
      </c>
    </row>
    <row collapsed="false" customFormat="false" customHeight="false" hidden="false" ht="12.65" outlineLevel="0" r="287">
      <c r="A287" s="37" t="n">
        <v>40678.7083333333</v>
      </c>
      <c r="B287" s="2" t="n">
        <v>53178</v>
      </c>
      <c r="C287" s="0" t="n">
        <v>118398</v>
      </c>
      <c r="D287" s="3" t="n">
        <v>14.4</v>
      </c>
      <c r="E287" s="53" t="n">
        <v>7.5</v>
      </c>
      <c r="F287" s="3" t="n">
        <v>12</v>
      </c>
      <c r="G287" s="4" t="n">
        <v>14</v>
      </c>
      <c r="H287" s="4" t="n">
        <v>19.1</v>
      </c>
      <c r="I287" s="4" t="n">
        <v>20.9</v>
      </c>
      <c r="J287" s="4" t="n">
        <v>19</v>
      </c>
      <c r="K287" s="4" t="n">
        <v>18.9</v>
      </c>
      <c r="L287" s="4" t="n">
        <v>20.9</v>
      </c>
      <c r="M287" s="4" t="n">
        <v>18</v>
      </c>
      <c r="N287" s="4" t="n">
        <v>19.5</v>
      </c>
      <c r="O287" s="2" t="n">
        <v>20</v>
      </c>
      <c r="P287" s="5" t="n">
        <v>7</v>
      </c>
      <c r="Q287" s="5" t="n">
        <v>0</v>
      </c>
      <c r="R287" s="5" t="n">
        <v>6</v>
      </c>
      <c r="S287" s="5" t="s">
        <v>48</v>
      </c>
      <c r="T287" s="5" t="s">
        <v>48</v>
      </c>
      <c r="U287" s="5" t="n">
        <v>41</v>
      </c>
      <c r="V287" s="5" t="n">
        <v>33</v>
      </c>
      <c r="W287" s="5" t="n">
        <v>28</v>
      </c>
      <c r="X287" s="5" t="n">
        <v>13</v>
      </c>
      <c r="Y287" s="5" t="n">
        <v>13</v>
      </c>
      <c r="Z287" s="5" t="n">
        <v>45</v>
      </c>
      <c r="AA287" s="5" t="n">
        <v>15236</v>
      </c>
      <c r="AB287" s="5" t="n">
        <v>10670</v>
      </c>
      <c r="AC287" s="5" t="n">
        <v>788</v>
      </c>
      <c r="AD287" s="6" t="n">
        <f aca="false">+(B287-B286)/(A287-A286)</f>
        <v>18</v>
      </c>
      <c r="AE287" s="6" t="n">
        <f aca="false">+(C287-C286)/(A287-A286)</f>
        <v>4</v>
      </c>
      <c r="AF287" s="6" t="n">
        <f aca="false">+AD287-AE287</f>
        <v>14</v>
      </c>
      <c r="AG287" s="6" t="n">
        <f aca="false">AVERAGE(D287:E287)</f>
        <v>10.95</v>
      </c>
      <c r="AH287" s="7" t="n">
        <f aca="false">(G287+G286)/2</f>
        <v>14.5</v>
      </c>
      <c r="AI287" s="7" t="n">
        <f aca="false">+G287-F287</f>
        <v>2</v>
      </c>
      <c r="AJ287" s="8" t="n">
        <f aca="false">(+A287-A286)*24</f>
        <v>24</v>
      </c>
      <c r="AK287" s="8" t="n">
        <f aca="false">+AB287-AB286</f>
        <v>2</v>
      </c>
      <c r="AL287" s="8" t="n">
        <f aca="false">+AK287/AJ287*100</f>
        <v>8.33333333333333</v>
      </c>
      <c r="AM287" s="9" t="n">
        <f aca="false">+(C287-C286)/AK287</f>
        <v>2</v>
      </c>
      <c r="AN287" s="8" t="n">
        <f aca="false">+AK287/AJ287*24</f>
        <v>2</v>
      </c>
      <c r="AO287" s="8" t="n">
        <f aca="false">+AC287-AC286</f>
        <v>0</v>
      </c>
      <c r="AP287" s="8" t="n">
        <f aca="false">+AO287/AJ287*24</f>
        <v>0</v>
      </c>
      <c r="AQ287" s="8" t="n">
        <f aca="false">+AA287-AA286</f>
        <v>6</v>
      </c>
      <c r="AR287" s="6" t="n">
        <f aca="false">+AQ287/AJ287</f>
        <v>0.25</v>
      </c>
      <c r="AS287" s="6" t="n">
        <f aca="false">+AR287*24</f>
        <v>6</v>
      </c>
      <c r="AT287" s="8" t="n">
        <f aca="false">+AJ287/AQ287*60</f>
        <v>240</v>
      </c>
      <c r="AU287" s="8" t="n">
        <f aca="false">+AK287/AQ287*60</f>
        <v>20</v>
      </c>
    </row>
    <row collapsed="false" customFormat="false" customHeight="false" hidden="false" ht="12.65" outlineLevel="0" r="288">
      <c r="A288" s="37" t="n">
        <v>40679.71875</v>
      </c>
      <c r="B288" s="2" t="n">
        <v>53191</v>
      </c>
      <c r="C288" s="0" t="n">
        <v>118401</v>
      </c>
      <c r="D288" s="3" t="n">
        <v>17.9</v>
      </c>
      <c r="E288" s="53" t="n">
        <v>6</v>
      </c>
      <c r="F288" s="3" t="n">
        <v>14.4</v>
      </c>
      <c r="G288" s="4" t="n">
        <v>14</v>
      </c>
      <c r="H288" s="4" t="n">
        <v>19.8</v>
      </c>
      <c r="I288" s="4" t="n">
        <v>19.9</v>
      </c>
      <c r="J288" s="4" t="n">
        <v>18</v>
      </c>
      <c r="K288" s="4" t="n">
        <v>18.6</v>
      </c>
      <c r="L288" s="4" t="n">
        <v>19.9</v>
      </c>
      <c r="M288" s="4" t="n">
        <v>17</v>
      </c>
      <c r="N288" s="4" t="n">
        <v>19.5</v>
      </c>
      <c r="O288" s="2" t="n">
        <v>20</v>
      </c>
      <c r="P288" s="5" t="n">
        <v>7</v>
      </c>
      <c r="Q288" s="5" t="n">
        <v>0</v>
      </c>
      <c r="R288" s="5" t="n">
        <v>6</v>
      </c>
      <c r="S288" s="5" t="s">
        <v>48</v>
      </c>
      <c r="T288" s="5" t="s">
        <v>48</v>
      </c>
      <c r="U288" s="5" t="n">
        <v>48</v>
      </c>
      <c r="V288" s="5" t="n">
        <v>33</v>
      </c>
      <c r="W288" s="5" t="n">
        <v>33</v>
      </c>
      <c r="X288" s="5" t="n">
        <v>7</v>
      </c>
      <c r="Y288" s="5" t="n">
        <v>7</v>
      </c>
      <c r="Z288" s="5" t="n">
        <v>48</v>
      </c>
      <c r="AA288" s="5" t="n">
        <v>15242</v>
      </c>
      <c r="AB288" s="5" t="n">
        <v>10671</v>
      </c>
      <c r="AC288" s="5" t="n">
        <v>788</v>
      </c>
      <c r="AD288" s="6" t="n">
        <f aca="false">+(B288-B287)/(A288-A287)</f>
        <v>12.8659793814742</v>
      </c>
      <c r="AE288" s="6" t="n">
        <f aca="false">+(C288-C287)/(A288-A287)</f>
        <v>2.96907216495558</v>
      </c>
      <c r="AF288" s="6" t="n">
        <f aca="false">+AD288-AE288</f>
        <v>9.8969072165186</v>
      </c>
      <c r="AG288" s="6" t="n">
        <f aca="false">AVERAGE(D288:E288)</f>
        <v>11.95</v>
      </c>
      <c r="AH288" s="7" t="n">
        <f aca="false">(G288+G287)/2</f>
        <v>14</v>
      </c>
      <c r="AI288" s="7" t="n">
        <f aca="false">+G288-F288</f>
        <v>-0.4</v>
      </c>
      <c r="AJ288" s="8" t="n">
        <f aca="false">(+A288-A287)*24</f>
        <v>24.2499999999418</v>
      </c>
      <c r="AK288" s="8" t="n">
        <f aca="false">+AB288-AB287</f>
        <v>1</v>
      </c>
      <c r="AL288" s="8" t="n">
        <f aca="false">+AK288/AJ288*100</f>
        <v>4.12371134021608</v>
      </c>
      <c r="AM288" s="9" t="n">
        <f aca="false">+(C288-C287)/AK288</f>
        <v>3</v>
      </c>
      <c r="AN288" s="8" t="n">
        <f aca="false">+AK288/AJ288*24</f>
        <v>0.98969072165186</v>
      </c>
      <c r="AO288" s="8" t="n">
        <f aca="false">+AC288-AC287</f>
        <v>0</v>
      </c>
      <c r="AP288" s="8" t="n">
        <f aca="false">+AO288/AJ288*24</f>
        <v>0</v>
      </c>
      <c r="AQ288" s="8" t="n">
        <f aca="false">+AA288-AA287</f>
        <v>6</v>
      </c>
      <c r="AR288" s="6" t="n">
        <f aca="false">+AQ288/AJ288</f>
        <v>0.247422680412965</v>
      </c>
      <c r="AS288" s="6" t="n">
        <f aca="false">+AR288*24</f>
        <v>5.93814432991116</v>
      </c>
      <c r="AT288" s="8" t="n">
        <f aca="false">+AJ288/AQ288*60</f>
        <v>242.499999999418</v>
      </c>
      <c r="AU288" s="8" t="n">
        <f aca="false">+AK288/AQ288*60</f>
        <v>10</v>
      </c>
    </row>
    <row collapsed="false" customFormat="false" customHeight="false" hidden="false" ht="12.65" outlineLevel="0" r="289">
      <c r="A289" s="37" t="n">
        <v>40680.7256944444</v>
      </c>
      <c r="B289" s="2" t="n">
        <v>53210</v>
      </c>
      <c r="C289" s="0" t="n">
        <v>118407</v>
      </c>
      <c r="D289" s="3" t="n">
        <v>17.7</v>
      </c>
      <c r="E289" s="53" t="n">
        <v>9</v>
      </c>
      <c r="F289" s="3" t="n">
        <v>15.2</v>
      </c>
      <c r="G289" s="4" t="n">
        <v>15</v>
      </c>
      <c r="H289" s="4" t="n">
        <v>20.8</v>
      </c>
      <c r="I289" s="4" t="n">
        <v>20.9</v>
      </c>
      <c r="J289" s="4" t="n">
        <v>18.5</v>
      </c>
      <c r="K289" s="4" t="n">
        <v>19.9</v>
      </c>
      <c r="L289" s="4" t="n">
        <v>20.8</v>
      </c>
      <c r="M289" s="4" t="n">
        <v>17.5</v>
      </c>
      <c r="N289" s="4" t="n">
        <v>21</v>
      </c>
      <c r="O289" s="2" t="n">
        <v>20</v>
      </c>
      <c r="P289" s="5" t="n">
        <v>7</v>
      </c>
      <c r="Q289" s="5" t="n">
        <v>0</v>
      </c>
      <c r="R289" s="5" t="n">
        <v>6</v>
      </c>
      <c r="S289" s="5" t="s">
        <v>48</v>
      </c>
      <c r="T289" s="5" t="s">
        <v>48</v>
      </c>
      <c r="U289" s="5" t="n">
        <v>20</v>
      </c>
      <c r="V289" s="5" t="n">
        <v>20</v>
      </c>
      <c r="W289" s="5" t="n">
        <v>20</v>
      </c>
      <c r="X289" s="5" t="n">
        <v>13</v>
      </c>
      <c r="Y289" s="5" t="n">
        <v>13</v>
      </c>
      <c r="Z289" s="5" t="n">
        <v>44</v>
      </c>
      <c r="AA289" s="5" t="n">
        <v>15248</v>
      </c>
      <c r="AB289" s="5" t="n">
        <v>10673</v>
      </c>
      <c r="AC289" s="5" t="n">
        <v>788</v>
      </c>
      <c r="AD289" s="6" t="n">
        <f aca="false">+(B289-B288)/(A289-A288)</f>
        <v>18.8689655172262</v>
      </c>
      <c r="AE289" s="6" t="n">
        <f aca="false">+(C289-C288)/(A289-A288)</f>
        <v>5.95862068965039</v>
      </c>
      <c r="AF289" s="6" t="n">
        <f aca="false">+AD289-AE289</f>
        <v>12.9103448275758</v>
      </c>
      <c r="AG289" s="6" t="n">
        <f aca="false">AVERAGE(D289:E289)</f>
        <v>13.35</v>
      </c>
      <c r="AH289" s="7" t="n">
        <f aca="false">(G289+G288)/2</f>
        <v>14.5</v>
      </c>
      <c r="AI289" s="7" t="n">
        <f aca="false">+G289-F289</f>
        <v>-0.199999999999999</v>
      </c>
      <c r="AJ289" s="8" t="n">
        <f aca="false">(+A289-A288)*24</f>
        <v>24.1666666666861</v>
      </c>
      <c r="AK289" s="8" t="n">
        <f aca="false">+AB289-AB288</f>
        <v>2</v>
      </c>
      <c r="AL289" s="8" t="n">
        <f aca="false">+AK289/AJ289*100</f>
        <v>8.27586206895887</v>
      </c>
      <c r="AM289" s="9" t="n">
        <f aca="false">+(C289-C288)/AK289</f>
        <v>3</v>
      </c>
      <c r="AN289" s="8" t="n">
        <f aca="false">+AK289/AJ289*24</f>
        <v>1.98620689655013</v>
      </c>
      <c r="AO289" s="8" t="n">
        <f aca="false">+AC289-AC288</f>
        <v>0</v>
      </c>
      <c r="AP289" s="8" t="n">
        <f aca="false">+AO289/AJ289*24</f>
        <v>0</v>
      </c>
      <c r="AQ289" s="8" t="n">
        <f aca="false">+AA289-AA288</f>
        <v>6</v>
      </c>
      <c r="AR289" s="6" t="n">
        <f aca="false">+AQ289/AJ289</f>
        <v>0.248275862068766</v>
      </c>
      <c r="AS289" s="6" t="n">
        <f aca="false">+AR289*24</f>
        <v>5.95862068965039</v>
      </c>
      <c r="AT289" s="8" t="n">
        <f aca="false">+AJ289/AQ289*60</f>
        <v>241.666666666861</v>
      </c>
      <c r="AU289" s="8" t="n">
        <f aca="false">+AK289/AQ289*60</f>
        <v>20</v>
      </c>
      <c r="AV289" s="5" t="s">
        <v>192</v>
      </c>
    </row>
    <row collapsed="false" customFormat="false" customHeight="false" hidden="false" ht="12.65" outlineLevel="0" r="290">
      <c r="A290" s="37" t="n">
        <v>40681.7152777778</v>
      </c>
      <c r="B290" s="2" t="n">
        <v>53231</v>
      </c>
      <c r="C290" s="0" t="n">
        <v>118417</v>
      </c>
      <c r="D290" s="3" t="n">
        <v>20.3</v>
      </c>
      <c r="E290" s="53" t="n">
        <v>8.3</v>
      </c>
      <c r="F290" s="3" t="n">
        <v>11.1</v>
      </c>
      <c r="G290" s="4" t="n">
        <v>12</v>
      </c>
      <c r="H290" s="4" t="n">
        <v>20.8</v>
      </c>
      <c r="I290" s="4" t="n">
        <v>22.3</v>
      </c>
      <c r="J290" s="4" t="n">
        <v>20</v>
      </c>
      <c r="K290" s="4" t="n">
        <v>20.4</v>
      </c>
      <c r="L290" s="4" t="n">
        <v>20.8</v>
      </c>
      <c r="M290" s="4" t="n">
        <v>19.5</v>
      </c>
      <c r="N290" s="4" t="n">
        <v>20</v>
      </c>
      <c r="O290" s="2" t="n">
        <v>20</v>
      </c>
      <c r="P290" s="5" t="n">
        <v>7</v>
      </c>
      <c r="Q290" s="5" t="n">
        <v>0</v>
      </c>
      <c r="R290" s="5" t="n">
        <v>6</v>
      </c>
      <c r="S290" s="5" t="s">
        <v>48</v>
      </c>
      <c r="T290" s="5" t="s">
        <v>48</v>
      </c>
      <c r="U290" s="5" t="n">
        <v>28</v>
      </c>
      <c r="V290" s="5" t="n">
        <v>29</v>
      </c>
      <c r="W290" s="5" t="n">
        <v>28</v>
      </c>
      <c r="X290" s="5" t="n">
        <v>5</v>
      </c>
      <c r="Y290" s="5" t="n">
        <v>5</v>
      </c>
      <c r="Z290" s="5" t="n">
        <v>45</v>
      </c>
      <c r="AA290" s="5" t="n">
        <v>15261</v>
      </c>
      <c r="AB290" s="5" t="n">
        <v>10678</v>
      </c>
      <c r="AC290" s="5" t="n">
        <v>788</v>
      </c>
      <c r="AD290" s="6" t="n">
        <f aca="false">+(B290-B289)/(A290-A289)</f>
        <v>21.2210526315269</v>
      </c>
      <c r="AE290" s="6" t="n">
        <f aca="false">+(C290-C289)/(A290-A289)</f>
        <v>10.10526315787</v>
      </c>
      <c r="AF290" s="6" t="n">
        <f aca="false">+AD290-AE290</f>
        <v>11.115789473657</v>
      </c>
      <c r="AG290" s="6" t="n">
        <f aca="false">AVERAGE(D290:E290)</f>
        <v>14.3</v>
      </c>
      <c r="AH290" s="7" t="n">
        <f aca="false">(G290+G289)/2</f>
        <v>13.5</v>
      </c>
      <c r="AI290" s="7" t="n">
        <f aca="false">+G290-F290</f>
        <v>0.9</v>
      </c>
      <c r="AJ290" s="8" t="n">
        <f aca="false">(+A290-A289)*24</f>
        <v>23.7500000000582</v>
      </c>
      <c r="AK290" s="8" t="n">
        <f aca="false">+AB290-AB289</f>
        <v>5</v>
      </c>
      <c r="AL290" s="8" t="n">
        <f aca="false">+AK290/AJ290*100</f>
        <v>21.0526315788958</v>
      </c>
      <c r="AM290" s="9" t="n">
        <f aca="false">+(C290-C289)/AK290</f>
        <v>2</v>
      </c>
      <c r="AN290" s="8" t="n">
        <f aca="false">+AK290/AJ290*24</f>
        <v>5.05263157893499</v>
      </c>
      <c r="AO290" s="8" t="n">
        <f aca="false">+AC290-AC289</f>
        <v>0</v>
      </c>
      <c r="AP290" s="8" t="n">
        <f aca="false">+AO290/AJ290*24</f>
        <v>0</v>
      </c>
      <c r="AQ290" s="8" t="n">
        <f aca="false">+AA290-AA289</f>
        <v>13</v>
      </c>
      <c r="AR290" s="6" t="n">
        <f aca="false">+AQ290/AJ290</f>
        <v>0.54736842105129</v>
      </c>
      <c r="AS290" s="6" t="n">
        <f aca="false">+AR290*24</f>
        <v>13.136842105231</v>
      </c>
      <c r="AT290" s="8" t="n">
        <f aca="false">+AJ290/AQ290*60</f>
        <v>109.615384615653</v>
      </c>
      <c r="AU290" s="8" t="n">
        <f aca="false">+AK290/AQ290*60</f>
        <v>23.0769230769231</v>
      </c>
    </row>
    <row collapsed="false" customFormat="false" customHeight="false" hidden="false" ht="12.65" outlineLevel="0" r="291">
      <c r="A291" s="37" t="n">
        <v>40682.8159722222</v>
      </c>
      <c r="B291" s="2" t="n">
        <v>53258</v>
      </c>
      <c r="C291" s="0" t="n">
        <v>118427</v>
      </c>
      <c r="D291" s="3" t="n">
        <v>17</v>
      </c>
      <c r="E291" s="53" t="n">
        <v>9</v>
      </c>
      <c r="F291" s="3" t="n">
        <v>16.2</v>
      </c>
      <c r="G291" s="4" t="n">
        <v>12</v>
      </c>
      <c r="H291" s="4" t="n">
        <v>22.5</v>
      </c>
      <c r="I291" s="4" t="n">
        <v>23.1</v>
      </c>
      <c r="J291" s="4" t="n">
        <v>20.6</v>
      </c>
      <c r="K291" s="4" t="n">
        <v>22.9</v>
      </c>
      <c r="L291" s="4" t="n">
        <v>23.4</v>
      </c>
      <c r="M291" s="4" t="n">
        <v>20</v>
      </c>
      <c r="N291" s="4" t="n">
        <v>22</v>
      </c>
      <c r="O291" s="2" t="n">
        <v>20</v>
      </c>
      <c r="P291" s="5" t="n">
        <v>7</v>
      </c>
      <c r="Q291" s="5" t="n">
        <v>0</v>
      </c>
      <c r="R291" s="5" t="n">
        <v>6</v>
      </c>
      <c r="S291" s="5" t="s">
        <v>48</v>
      </c>
      <c r="T291" s="5" t="s">
        <v>48</v>
      </c>
      <c r="U291" s="5" t="n">
        <v>22</v>
      </c>
      <c r="V291" s="5" t="n">
        <v>17</v>
      </c>
      <c r="W291" s="5" t="n">
        <v>22</v>
      </c>
      <c r="X291" s="5" t="n">
        <v>11</v>
      </c>
      <c r="Y291" s="5" t="n">
        <v>11</v>
      </c>
      <c r="Z291" s="5" t="n">
        <v>42</v>
      </c>
      <c r="AA291" s="5" t="n">
        <v>15276</v>
      </c>
      <c r="AB291" s="5" t="n">
        <v>10682</v>
      </c>
      <c r="AC291" s="5" t="n">
        <v>788</v>
      </c>
      <c r="AD291" s="6" t="n">
        <f aca="false">+(B291-B290)/(A291-A290)</f>
        <v>24.5299684544028</v>
      </c>
      <c r="AE291" s="6" t="n">
        <f aca="false">+(C291-C290)/(A291-A290)</f>
        <v>9.08517350163067</v>
      </c>
      <c r="AF291" s="6" t="n">
        <f aca="false">+AD291-AE291</f>
        <v>15.4447949527721</v>
      </c>
      <c r="AG291" s="6" t="n">
        <f aca="false">AVERAGE(D291:E291)</f>
        <v>13</v>
      </c>
      <c r="AH291" s="7" t="n">
        <f aca="false">(G291+G290)/2</f>
        <v>12</v>
      </c>
      <c r="AI291" s="7" t="n">
        <f aca="false">+G291-F291</f>
        <v>-4.2</v>
      </c>
      <c r="AJ291" s="8" t="n">
        <f aca="false">(+A291-A290)*24</f>
        <v>26.4166666665114</v>
      </c>
      <c r="AK291" s="8" t="n">
        <f aca="false">+AB291-AB290</f>
        <v>4</v>
      </c>
      <c r="AL291" s="8" t="n">
        <f aca="false">+AK291/AJ291*100</f>
        <v>15.1419558360511</v>
      </c>
      <c r="AM291" s="9" t="n">
        <f aca="false">+(C291-C290)/AK291</f>
        <v>2.5</v>
      </c>
      <c r="AN291" s="8" t="n">
        <f aca="false">+AK291/AJ291*24</f>
        <v>3.63406940065227</v>
      </c>
      <c r="AO291" s="8" t="n">
        <f aca="false">+AC291-AC290</f>
        <v>0</v>
      </c>
      <c r="AP291" s="8" t="n">
        <f aca="false">+AO291/AJ291*24</f>
        <v>0</v>
      </c>
      <c r="AQ291" s="8" t="n">
        <f aca="false">+AA291-AA290</f>
        <v>15</v>
      </c>
      <c r="AR291" s="6" t="n">
        <f aca="false">+AQ291/AJ291</f>
        <v>0.567823343851917</v>
      </c>
      <c r="AS291" s="6" t="n">
        <f aca="false">+AR291*24</f>
        <v>13.627760252446</v>
      </c>
      <c r="AT291" s="8" t="n">
        <f aca="false">+AJ291/AQ291*60</f>
        <v>105.666666666046</v>
      </c>
      <c r="AU291" s="8" t="n">
        <f aca="false">+AK291/AQ291*60</f>
        <v>16</v>
      </c>
      <c r="AV291" s="5" t="s">
        <v>193</v>
      </c>
    </row>
    <row collapsed="false" customFormat="false" customHeight="false" hidden="false" ht="12.65" outlineLevel="0" r="292">
      <c r="A292" s="37" t="n">
        <v>40685.7222222222</v>
      </c>
      <c r="B292" s="2" t="n">
        <v>53302</v>
      </c>
      <c r="C292" s="0" t="n">
        <v>118450</v>
      </c>
      <c r="D292" s="3" t="n">
        <v>18.5</v>
      </c>
      <c r="E292" s="53" t="n">
        <v>7</v>
      </c>
      <c r="F292" s="3" t="n">
        <v>13.8</v>
      </c>
      <c r="G292" s="4" t="n">
        <v>14</v>
      </c>
      <c r="H292" s="4" t="n">
        <v>21.4</v>
      </c>
      <c r="I292" s="4" t="n">
        <v>23.4</v>
      </c>
      <c r="J292" s="4" t="n">
        <v>21</v>
      </c>
      <c r="K292" s="4" t="n">
        <v>20.5</v>
      </c>
      <c r="L292" s="4" t="n">
        <v>23.4</v>
      </c>
      <c r="M292" s="4" t="n">
        <v>20.5</v>
      </c>
      <c r="N292" s="4" t="n">
        <v>20.5</v>
      </c>
      <c r="O292" s="2" t="n">
        <v>20</v>
      </c>
      <c r="P292" s="5" t="n">
        <v>7</v>
      </c>
      <c r="Q292" s="5" t="n">
        <v>0</v>
      </c>
      <c r="R292" s="5" t="n">
        <v>6</v>
      </c>
      <c r="S292" s="5" t="s">
        <v>48</v>
      </c>
      <c r="T292" s="5" t="s">
        <v>48</v>
      </c>
      <c r="U292" s="5" t="n">
        <v>26</v>
      </c>
      <c r="V292" s="5" t="n">
        <v>27</v>
      </c>
      <c r="W292" s="5" t="n">
        <v>26</v>
      </c>
      <c r="X292" s="5" t="n">
        <v>6</v>
      </c>
      <c r="Y292" s="5" t="n">
        <v>6</v>
      </c>
      <c r="Z292" s="5" t="n">
        <v>47</v>
      </c>
      <c r="AA292" s="5" t="n">
        <v>15303</v>
      </c>
      <c r="AB292" s="5" t="n">
        <v>10691</v>
      </c>
      <c r="AC292" s="5" t="n">
        <v>788</v>
      </c>
      <c r="AD292" s="6" t="n">
        <f aca="false">+(B292-B291)/(A292-A291)</f>
        <v>15.1397849462366</v>
      </c>
      <c r="AE292" s="6" t="n">
        <f aca="false">+(C292-C291)/(A292-A291)</f>
        <v>7.91397849462366</v>
      </c>
      <c r="AF292" s="6" t="n">
        <f aca="false">+AD292-AE292</f>
        <v>7.2258064516129</v>
      </c>
      <c r="AG292" s="6" t="n">
        <f aca="false">AVERAGE(D292:E292)</f>
        <v>12.75</v>
      </c>
      <c r="AH292" s="7" t="n">
        <f aca="false">(G292+G291)/2</f>
        <v>13</v>
      </c>
      <c r="AI292" s="7" t="n">
        <f aca="false">+G292-F292</f>
        <v>0.199999999999999</v>
      </c>
      <c r="AJ292" s="8" t="n">
        <f aca="false">(+A292-A291)*24</f>
        <v>69.75</v>
      </c>
      <c r="AK292" s="8" t="n">
        <f aca="false">+AB292-AB291</f>
        <v>9</v>
      </c>
      <c r="AL292" s="8" t="n">
        <f aca="false">+AK292/AJ292*100</f>
        <v>12.9032258064516</v>
      </c>
      <c r="AM292" s="9" t="n">
        <f aca="false">+(C292-C291)/AK292</f>
        <v>2.55555555555556</v>
      </c>
      <c r="AN292" s="8" t="n">
        <f aca="false">+AK292/AJ292*24</f>
        <v>3.09677419354839</v>
      </c>
      <c r="AO292" s="8" t="n">
        <f aca="false">+AC292-AC291</f>
        <v>0</v>
      </c>
      <c r="AP292" s="8" t="n">
        <f aca="false">+AO292/AJ292*24</f>
        <v>0</v>
      </c>
      <c r="AQ292" s="8" t="n">
        <f aca="false">+AA292-AA291</f>
        <v>27</v>
      </c>
      <c r="AR292" s="6" t="n">
        <f aca="false">+AQ292/AJ292</f>
        <v>0.387096774193548</v>
      </c>
      <c r="AS292" s="6" t="n">
        <f aca="false">+AR292*24</f>
        <v>9.29032258064516</v>
      </c>
      <c r="AT292" s="8" t="n">
        <f aca="false">+AJ292/AQ292*60</f>
        <v>155</v>
      </c>
      <c r="AU292" s="8" t="n">
        <f aca="false">+AK292/AQ292*60</f>
        <v>20</v>
      </c>
      <c r="AV292" s="5" t="s">
        <v>194</v>
      </c>
    </row>
    <row collapsed="false" customFormat="false" customHeight="false" hidden="false" ht="12.65" outlineLevel="0" r="293">
      <c r="A293" s="37" t="n">
        <v>40687.6736111111</v>
      </c>
      <c r="B293" s="2" t="n">
        <v>53344</v>
      </c>
      <c r="C293" s="0" t="n">
        <v>118464</v>
      </c>
      <c r="D293" s="3" t="n">
        <v>17.4</v>
      </c>
      <c r="E293" s="53" t="n">
        <v>9.6</v>
      </c>
      <c r="F293" s="3" t="n">
        <v>13.9</v>
      </c>
      <c r="G293" s="4" t="n">
        <v>16</v>
      </c>
      <c r="H293" s="4" t="n">
        <v>22.8</v>
      </c>
      <c r="I293" s="4" t="n">
        <v>22.9</v>
      </c>
      <c r="J293" s="4" t="n">
        <v>20.5</v>
      </c>
      <c r="K293" s="4" t="n">
        <v>22.1</v>
      </c>
      <c r="L293" s="4" t="n">
        <v>23.4</v>
      </c>
      <c r="M293" s="4" t="n">
        <v>20.5</v>
      </c>
      <c r="N293" s="4" t="n">
        <v>21.5</v>
      </c>
      <c r="O293" s="2" t="n">
        <v>20</v>
      </c>
      <c r="P293" s="5" t="n">
        <v>7</v>
      </c>
      <c r="Q293" s="5" t="n">
        <v>0</v>
      </c>
      <c r="R293" s="5" t="n">
        <v>6</v>
      </c>
      <c r="S293" s="5" t="s">
        <v>48</v>
      </c>
      <c r="T293" s="5" t="s">
        <v>48</v>
      </c>
      <c r="U293" s="5" t="n">
        <v>22</v>
      </c>
      <c r="V293" s="5" t="n">
        <v>20</v>
      </c>
      <c r="W293" s="5" t="n">
        <v>22</v>
      </c>
      <c r="X293" s="5" t="n">
        <v>12</v>
      </c>
      <c r="Y293" s="5" t="n">
        <v>12</v>
      </c>
      <c r="Z293" s="5" t="n">
        <v>45</v>
      </c>
      <c r="AA293" s="5" t="n">
        <v>15323</v>
      </c>
      <c r="AB293" s="5" t="n">
        <v>10697</v>
      </c>
      <c r="AC293" s="5" t="n">
        <v>788</v>
      </c>
      <c r="AD293" s="6" t="n">
        <f aca="false">+(B293-B292)/(A293-A292)</f>
        <v>21.52313167258</v>
      </c>
      <c r="AE293" s="6" t="n">
        <f aca="false">+(C293-C292)/(A293-A292)</f>
        <v>7.17437722419334</v>
      </c>
      <c r="AF293" s="6" t="n">
        <f aca="false">+AD293-AE293</f>
        <v>14.3487544483867</v>
      </c>
      <c r="AG293" s="6" t="n">
        <f aca="false">AVERAGE(D293:E293)</f>
        <v>13.5</v>
      </c>
      <c r="AH293" s="7" t="n">
        <f aca="false">(G293+G292)/2</f>
        <v>15</v>
      </c>
      <c r="AI293" s="7" t="n">
        <f aca="false">+G293-F293</f>
        <v>2.1</v>
      </c>
      <c r="AJ293" s="8" t="n">
        <f aca="false">(+A293-A292)*24</f>
        <v>46.8333333333721</v>
      </c>
      <c r="AK293" s="8" t="n">
        <f aca="false">+AB293-AB292</f>
        <v>6</v>
      </c>
      <c r="AL293" s="8" t="n">
        <f aca="false">+AK293/AJ293*100</f>
        <v>12.8113879003453</v>
      </c>
      <c r="AM293" s="9" t="n">
        <f aca="false">+(C293-C292)/AK293</f>
        <v>2.33333333333333</v>
      </c>
      <c r="AN293" s="8" t="n">
        <f aca="false">+AK293/AJ293*24</f>
        <v>3.07473309608286</v>
      </c>
      <c r="AO293" s="8" t="n">
        <f aca="false">+AC293-AC292</f>
        <v>0</v>
      </c>
      <c r="AP293" s="8" t="n">
        <f aca="false">+AO293/AJ293*24</f>
        <v>0</v>
      </c>
      <c r="AQ293" s="8" t="n">
        <f aca="false">+AA293-AA292</f>
        <v>20</v>
      </c>
      <c r="AR293" s="6" t="n">
        <f aca="false">+AQ293/AJ293</f>
        <v>0.427046263344842</v>
      </c>
      <c r="AS293" s="6" t="n">
        <f aca="false">+AR293*24</f>
        <v>10.2491103202762</v>
      </c>
      <c r="AT293" s="8" t="n">
        <f aca="false">+AJ293/AQ293*60</f>
        <v>140.500000000116</v>
      </c>
      <c r="AU293" s="8" t="n">
        <f aca="false">+AK293/AQ293*60</f>
        <v>18</v>
      </c>
      <c r="AV293" s="5" t="s">
        <v>195</v>
      </c>
    </row>
    <row collapsed="false" customFormat="false" customHeight="false" hidden="false" ht="12.65" outlineLevel="0" r="294">
      <c r="A294" s="37" t="n">
        <v>40688.71875</v>
      </c>
      <c r="B294" s="2" t="n">
        <v>53368</v>
      </c>
      <c r="C294" s="0" t="n">
        <v>118472</v>
      </c>
      <c r="D294" s="3" t="n">
        <v>15.4</v>
      </c>
      <c r="E294" s="53" t="n">
        <v>8.5</v>
      </c>
      <c r="F294" s="3" t="n">
        <v>14.8</v>
      </c>
      <c r="G294" s="4" t="n">
        <v>15</v>
      </c>
      <c r="H294" s="4" t="n">
        <v>22.6</v>
      </c>
      <c r="I294" s="4" t="n">
        <v>22.9</v>
      </c>
      <c r="J294" s="4" t="n">
        <v>21</v>
      </c>
      <c r="K294" s="4" t="n">
        <v>22.1</v>
      </c>
      <c r="L294" s="4" t="n">
        <v>23.1</v>
      </c>
      <c r="M294" s="4" t="n">
        <v>20.5</v>
      </c>
      <c r="N294" s="4" t="n">
        <v>21.5</v>
      </c>
      <c r="O294" s="2" t="n">
        <v>20</v>
      </c>
      <c r="P294" s="5" t="n">
        <v>7</v>
      </c>
      <c r="Q294" s="5" t="n">
        <v>0</v>
      </c>
      <c r="R294" s="5" t="n">
        <v>6</v>
      </c>
      <c r="S294" s="5" t="s">
        <v>48</v>
      </c>
      <c r="T294" s="5" t="s">
        <v>48</v>
      </c>
      <c r="U294" s="5" t="n">
        <v>22</v>
      </c>
      <c r="V294" s="5" t="n">
        <v>20</v>
      </c>
      <c r="W294" s="5" t="n">
        <v>22</v>
      </c>
      <c r="X294" s="5" t="n">
        <v>13</v>
      </c>
      <c r="Y294" s="5" t="n">
        <v>15</v>
      </c>
      <c r="Z294" s="5" t="n">
        <v>44</v>
      </c>
      <c r="AA294" s="5" t="n">
        <v>15334</v>
      </c>
      <c r="AB294" s="5" t="n">
        <v>10700</v>
      </c>
      <c r="AC294" s="5" t="n">
        <v>788</v>
      </c>
      <c r="AD294" s="6" t="n">
        <f aca="false">+(B294-B293)/(A294-A293)</f>
        <v>22.9634551494661</v>
      </c>
      <c r="AE294" s="6" t="n">
        <f aca="false">+(C294-C293)/(A294-A293)</f>
        <v>7.65448504982205</v>
      </c>
      <c r="AF294" s="6" t="n">
        <f aca="false">+AD294-AE294</f>
        <v>15.3089700996441</v>
      </c>
      <c r="AG294" s="6" t="n">
        <f aca="false">AVERAGE(D294:E294)</f>
        <v>11.95</v>
      </c>
      <c r="AH294" s="7" t="n">
        <f aca="false">(G294+G293)/2</f>
        <v>15.5</v>
      </c>
      <c r="AI294" s="7" t="n">
        <f aca="false">+G294-F294</f>
        <v>0.199999999999999</v>
      </c>
      <c r="AJ294" s="8" t="n">
        <f aca="false">(+A294-A293)*24</f>
        <v>25.0833333333721</v>
      </c>
      <c r="AK294" s="8" t="n">
        <f aca="false">+AB294-AB293</f>
        <v>3</v>
      </c>
      <c r="AL294" s="8" t="n">
        <f aca="false">+AK294/AJ294*100</f>
        <v>11.9601328903469</v>
      </c>
      <c r="AM294" s="9" t="n">
        <f aca="false">+(C294-C293)/AK294</f>
        <v>2.66666666666667</v>
      </c>
      <c r="AN294" s="8" t="n">
        <f aca="false">+AK294/AJ294*24</f>
        <v>2.87043189368327</v>
      </c>
      <c r="AO294" s="8" t="n">
        <f aca="false">+AC294-AC293</f>
        <v>0</v>
      </c>
      <c r="AP294" s="8" t="n">
        <f aca="false">+AO294/AJ294*24</f>
        <v>0</v>
      </c>
      <c r="AQ294" s="8" t="n">
        <f aca="false">+AA294-AA293</f>
        <v>11</v>
      </c>
      <c r="AR294" s="6" t="n">
        <f aca="false">+AQ294/AJ294</f>
        <v>0.438538205979388</v>
      </c>
      <c r="AS294" s="6" t="n">
        <f aca="false">+AR294*24</f>
        <v>10.5249169435053</v>
      </c>
      <c r="AT294" s="8" t="n">
        <f aca="false">+AJ294/AQ294*60</f>
        <v>136.818181818394</v>
      </c>
      <c r="AU294" s="8" t="n">
        <f aca="false">+AK294/AQ294*60</f>
        <v>16.3636363636364</v>
      </c>
    </row>
    <row collapsed="false" customFormat="false" customHeight="false" hidden="false" ht="12.65" outlineLevel="0" r="295">
      <c r="A295" s="37" t="n">
        <v>40689.71875</v>
      </c>
      <c r="B295" s="2" t="n">
        <v>53390</v>
      </c>
      <c r="C295" s="0" t="n">
        <v>118480</v>
      </c>
      <c r="D295" s="3" t="n">
        <v>20.9</v>
      </c>
      <c r="E295" s="53" t="n">
        <v>7.5</v>
      </c>
      <c r="F295" s="3" t="n">
        <v>13.3</v>
      </c>
      <c r="G295" s="4" t="n">
        <v>14</v>
      </c>
      <c r="H295" s="4" t="n">
        <v>22</v>
      </c>
      <c r="I295" s="4" t="n">
        <v>24.4</v>
      </c>
      <c r="J295" s="4" t="n">
        <v>21</v>
      </c>
      <c r="K295" s="4" t="n">
        <v>21</v>
      </c>
      <c r="L295" s="4" t="n">
        <v>22.4</v>
      </c>
      <c r="M295" s="4" t="n">
        <v>20.5</v>
      </c>
      <c r="N295" s="4" t="n">
        <v>21</v>
      </c>
      <c r="O295" s="2" t="n">
        <v>20</v>
      </c>
      <c r="P295" s="5" t="n">
        <v>7</v>
      </c>
      <c r="Q295" s="5" t="n">
        <v>0</v>
      </c>
      <c r="R295" s="5" t="n">
        <v>6</v>
      </c>
      <c r="S295" s="5" t="s">
        <v>48</v>
      </c>
      <c r="T295" s="5" t="s">
        <v>48</v>
      </c>
      <c r="U295" s="5" t="n">
        <v>22</v>
      </c>
      <c r="V295" s="5" t="n">
        <v>21</v>
      </c>
      <c r="W295" s="5" t="n">
        <v>22</v>
      </c>
      <c r="X295" s="5" t="n">
        <v>13</v>
      </c>
      <c r="Y295" s="5" t="n">
        <v>16</v>
      </c>
      <c r="Z295" s="5" t="n">
        <v>41</v>
      </c>
      <c r="AA295" s="5" t="n">
        <v>15343</v>
      </c>
      <c r="AB295" s="5" t="n">
        <v>10703</v>
      </c>
      <c r="AC295" s="5" t="n">
        <v>788</v>
      </c>
      <c r="AD295" s="6" t="n">
        <f aca="false">+(B295-B294)/(A295-A294)</f>
        <v>22</v>
      </c>
      <c r="AE295" s="6" t="n">
        <f aca="false">+(C295-C294)/(A295-A294)</f>
        <v>8</v>
      </c>
      <c r="AF295" s="6" t="n">
        <f aca="false">+AD295-AE295</f>
        <v>14</v>
      </c>
      <c r="AG295" s="6" t="n">
        <f aca="false">AVERAGE(D295:E295)</f>
        <v>14.2</v>
      </c>
      <c r="AH295" s="7" t="n">
        <f aca="false">(G295+G294)/2</f>
        <v>14.5</v>
      </c>
      <c r="AI295" s="7" t="n">
        <f aca="false">+G295-F295</f>
        <v>0.699999999999999</v>
      </c>
      <c r="AJ295" s="8" t="n">
        <f aca="false">(+A295-A294)*24</f>
        <v>24</v>
      </c>
      <c r="AK295" s="8" t="n">
        <f aca="false">+AB295-AB294</f>
        <v>3</v>
      </c>
      <c r="AL295" s="8" t="n">
        <f aca="false">+AK295/AJ295*100</f>
        <v>12.5</v>
      </c>
      <c r="AM295" s="9" t="n">
        <f aca="false">+(C295-C294)/AK295</f>
        <v>2.66666666666667</v>
      </c>
      <c r="AN295" s="8" t="n">
        <f aca="false">+AK295/AJ295*24</f>
        <v>3</v>
      </c>
      <c r="AO295" s="8" t="n">
        <f aca="false">+AC295-AC294</f>
        <v>0</v>
      </c>
      <c r="AP295" s="8" t="n">
        <f aca="false">+AO295/AJ295*24</f>
        <v>0</v>
      </c>
      <c r="AQ295" s="8" t="n">
        <f aca="false">+AA295-AA294</f>
        <v>9</v>
      </c>
      <c r="AR295" s="6" t="n">
        <f aca="false">+AQ295/AJ295</f>
        <v>0.375</v>
      </c>
      <c r="AS295" s="6" t="n">
        <f aca="false">+AR295*24</f>
        <v>9</v>
      </c>
      <c r="AT295" s="8" t="n">
        <f aca="false">+AJ295/AQ295*60</f>
        <v>160</v>
      </c>
      <c r="AU295" s="8" t="n">
        <f aca="false">+AK295/AQ295*60</f>
        <v>20</v>
      </c>
    </row>
    <row collapsed="false" customFormat="false" customHeight="false" hidden="false" ht="12.65" outlineLevel="0" r="296">
      <c r="A296" s="37" t="n">
        <v>40690.8541666667</v>
      </c>
      <c r="B296" s="2" t="n">
        <v>53417</v>
      </c>
      <c r="C296" s="0" t="n">
        <v>118492</v>
      </c>
      <c r="D296" s="3" t="n">
        <v>18.9</v>
      </c>
      <c r="E296" s="53" t="n">
        <v>10</v>
      </c>
      <c r="F296" s="3" t="n">
        <v>12.4</v>
      </c>
      <c r="G296" s="4" t="n">
        <v>13</v>
      </c>
      <c r="H296" s="4" t="n">
        <v>22.4</v>
      </c>
      <c r="I296" s="4" t="n">
        <v>22.6</v>
      </c>
      <c r="J296" s="4" t="n">
        <v>21</v>
      </c>
      <c r="K296" s="4" t="n">
        <v>21</v>
      </c>
      <c r="L296" s="4" t="n">
        <v>22.4</v>
      </c>
      <c r="M296" s="4" t="n">
        <v>20.3</v>
      </c>
      <c r="N296" s="4" t="n">
        <v>20.5</v>
      </c>
      <c r="O296" s="2" t="n">
        <v>20</v>
      </c>
      <c r="P296" s="5" t="n">
        <v>7</v>
      </c>
      <c r="Q296" s="5" t="n">
        <v>0</v>
      </c>
      <c r="R296" s="5" t="n">
        <v>6</v>
      </c>
      <c r="S296" s="5" t="s">
        <v>48</v>
      </c>
      <c r="T296" s="5" t="s">
        <v>48</v>
      </c>
      <c r="U296" s="5" t="n">
        <v>26</v>
      </c>
      <c r="V296" s="5" t="n">
        <v>28</v>
      </c>
      <c r="W296" s="5" t="n">
        <v>26</v>
      </c>
      <c r="X296" s="5" t="n">
        <v>6</v>
      </c>
      <c r="Y296" s="5" t="n">
        <v>10</v>
      </c>
      <c r="Z296" s="5" t="n">
        <v>41</v>
      </c>
      <c r="AA296" s="5" t="n">
        <v>15358</v>
      </c>
      <c r="AB296" s="5" t="n">
        <v>10707</v>
      </c>
      <c r="AC296" s="5" t="n">
        <v>789</v>
      </c>
      <c r="AD296" s="6" t="n">
        <f aca="false">+(B296-B295)/(A296-A295)</f>
        <v>23.7798165138123</v>
      </c>
      <c r="AE296" s="16" t="n">
        <f aca="false">+(C296-C295)/(A296-A295)</f>
        <v>10.5688073394721</v>
      </c>
      <c r="AF296" s="6" t="n">
        <f aca="false">+AD296-AE296</f>
        <v>13.2110091743401</v>
      </c>
      <c r="AG296" s="6" t="n">
        <f aca="false">AVERAGE(D296:E296)</f>
        <v>14.45</v>
      </c>
      <c r="AH296" s="7" t="n">
        <f aca="false">(G296+G295)/2</f>
        <v>13.5</v>
      </c>
      <c r="AI296" s="7" t="n">
        <f aca="false">+G296-F296</f>
        <v>0.6</v>
      </c>
      <c r="AJ296" s="8" t="n">
        <f aca="false">(+A296-A295)*24</f>
        <v>27.2499999999418</v>
      </c>
      <c r="AK296" s="8" t="n">
        <f aca="false">+AB296-AB295</f>
        <v>4</v>
      </c>
      <c r="AL296" s="8" t="n">
        <f aca="false">+AK296/AJ296*100</f>
        <v>14.6788990826002</v>
      </c>
      <c r="AM296" s="9" t="n">
        <f aca="false">+(C296-C295)/AK296</f>
        <v>3</v>
      </c>
      <c r="AN296" s="8" t="n">
        <f aca="false">+AK296/AJ296*24</f>
        <v>3.52293577982404</v>
      </c>
      <c r="AO296" s="8" t="n">
        <f aca="false">+AC296-AC295</f>
        <v>1</v>
      </c>
      <c r="AP296" s="8" t="n">
        <f aca="false">+AO296/AJ296*24</f>
        <v>0.88073394495601</v>
      </c>
      <c r="AQ296" s="8" t="n">
        <f aca="false">+AA296-AA295</f>
        <v>15</v>
      </c>
      <c r="AR296" s="6" t="n">
        <f aca="false">+AQ296/AJ296</f>
        <v>0.550458715597506</v>
      </c>
      <c r="AS296" s="6" t="n">
        <f aca="false">+AR296*24</f>
        <v>13.2110091743402</v>
      </c>
      <c r="AT296" s="8" t="n">
        <f aca="false">+AJ296/AQ296*60</f>
        <v>108.999999999767</v>
      </c>
      <c r="AU296" s="8" t="n">
        <f aca="false">+AK296/AQ296*60</f>
        <v>16</v>
      </c>
      <c r="AV296" s="15" t="s">
        <v>196</v>
      </c>
    </row>
    <row collapsed="false" customFormat="false" customHeight="false" hidden="false" ht="12.65" outlineLevel="0" r="297">
      <c r="A297" s="37" t="n">
        <v>40692.6770833333</v>
      </c>
      <c r="B297" s="2" t="n">
        <v>53452</v>
      </c>
      <c r="C297" s="0" t="n">
        <v>118506</v>
      </c>
      <c r="D297" s="3" t="n">
        <v>15.6</v>
      </c>
      <c r="E297" s="53" t="n">
        <v>8.5</v>
      </c>
      <c r="F297" s="3" t="n">
        <v>12.9</v>
      </c>
      <c r="G297" s="4" t="n">
        <v>14</v>
      </c>
      <c r="H297" s="4" t="n">
        <v>22.3</v>
      </c>
      <c r="I297" s="4" t="n">
        <v>22.9</v>
      </c>
      <c r="J297" s="4" t="n">
        <v>20.5</v>
      </c>
      <c r="K297" s="4" t="n">
        <v>20.7</v>
      </c>
      <c r="L297" s="4" t="n">
        <v>22.9</v>
      </c>
      <c r="M297" s="4" t="n">
        <v>20.5</v>
      </c>
      <c r="N297" s="4" t="n">
        <v>20.5</v>
      </c>
      <c r="O297" s="2" t="n">
        <v>20</v>
      </c>
      <c r="P297" s="5" t="n">
        <v>7</v>
      </c>
      <c r="Q297" s="5" t="n">
        <v>0</v>
      </c>
      <c r="R297" s="5" t="n">
        <v>6</v>
      </c>
      <c r="S297" s="5" t="s">
        <v>48</v>
      </c>
      <c r="T297" s="5" t="s">
        <v>48</v>
      </c>
      <c r="U297" s="5" t="n">
        <v>21</v>
      </c>
      <c r="V297" s="5" t="n">
        <v>27</v>
      </c>
      <c r="W297" s="5" t="n">
        <v>21</v>
      </c>
      <c r="X297" s="5" t="n">
        <v>15</v>
      </c>
      <c r="Y297" s="5" t="n">
        <v>19</v>
      </c>
      <c r="Z297" s="5" t="n">
        <v>41</v>
      </c>
      <c r="AA297" s="5" t="n">
        <v>15376</v>
      </c>
      <c r="AB297" s="5" t="n">
        <v>10713</v>
      </c>
      <c r="AC297" s="5" t="n">
        <v>789</v>
      </c>
      <c r="AD297" s="6" t="n">
        <f aca="false">+(B297-B296)/(A297-A296)</f>
        <v>19.1999999999489</v>
      </c>
      <c r="AE297" s="33" t="n">
        <f aca="false">+(C297-C296)/(A297-A296)</f>
        <v>7.67999999997956</v>
      </c>
      <c r="AF297" s="6" t="n">
        <f aca="false">+AD297-AE297</f>
        <v>11.5199999999693</v>
      </c>
      <c r="AG297" s="6" t="n">
        <f aca="false">AVERAGE(D297:E297)</f>
        <v>12.05</v>
      </c>
      <c r="AH297" s="7" t="n">
        <f aca="false">(G297+G296)/2</f>
        <v>13.5</v>
      </c>
      <c r="AI297" s="7" t="n">
        <f aca="false">+G297-F297</f>
        <v>1.1</v>
      </c>
      <c r="AJ297" s="8" t="n">
        <f aca="false">(+A297-A296)*24</f>
        <v>43.7500000001164</v>
      </c>
      <c r="AK297" s="8" t="n">
        <f aca="false">+AB297-AB296</f>
        <v>6</v>
      </c>
      <c r="AL297" s="8" t="n">
        <f aca="false">+AK297/AJ297*100</f>
        <v>13.7142857142492</v>
      </c>
      <c r="AM297" s="9" t="n">
        <f aca="false">+(C297-C296)/AK297</f>
        <v>2.33333333333333</v>
      </c>
      <c r="AN297" s="8" t="n">
        <f aca="false">+AK297/AJ297*24</f>
        <v>3.29142857141981</v>
      </c>
      <c r="AO297" s="8" t="n">
        <f aca="false">+AC297-AC296</f>
        <v>0</v>
      </c>
      <c r="AP297" s="8" t="n">
        <f aca="false">+AO297/AJ297*24</f>
        <v>0</v>
      </c>
      <c r="AQ297" s="8" t="n">
        <f aca="false">+AA297-AA296</f>
        <v>18</v>
      </c>
      <c r="AR297" s="6" t="n">
        <f aca="false">+AQ297/AJ297</f>
        <v>0.411428571427477</v>
      </c>
      <c r="AS297" s="6" t="n">
        <f aca="false">+AR297*24</f>
        <v>9.87428571425944</v>
      </c>
      <c r="AT297" s="8" t="n">
        <f aca="false">+AJ297/AQ297*60</f>
        <v>145.833333333721</v>
      </c>
      <c r="AU297" s="8" t="n">
        <f aca="false">+AK297/AQ297*60</f>
        <v>20</v>
      </c>
      <c r="AV297" s="15"/>
    </row>
    <row collapsed="false" customFormat="false" customHeight="false" hidden="false" ht="12.65" outlineLevel="0" r="298">
      <c r="A298" s="37" t="n">
        <v>40693.6701388889</v>
      </c>
      <c r="B298" s="2" t="n">
        <v>53474</v>
      </c>
      <c r="C298" s="0" t="n">
        <v>118515</v>
      </c>
      <c r="D298" s="3" t="n">
        <v>16.9</v>
      </c>
      <c r="E298" s="53" t="n">
        <v>10</v>
      </c>
      <c r="F298" s="3" t="n">
        <v>15.8</v>
      </c>
      <c r="G298" s="4" t="n">
        <v>16</v>
      </c>
      <c r="H298" s="4" t="n">
        <v>21.1</v>
      </c>
      <c r="I298" s="4" t="n">
        <v>22.4</v>
      </c>
      <c r="J298" s="4" t="n">
        <v>20.5</v>
      </c>
      <c r="K298" s="4" t="n">
        <v>21</v>
      </c>
      <c r="L298" s="4" t="n">
        <v>22.9</v>
      </c>
      <c r="M298" s="4" t="n">
        <v>20.5</v>
      </c>
      <c r="N298" s="4" t="n">
        <v>21.5</v>
      </c>
      <c r="O298" s="2" t="n">
        <v>20</v>
      </c>
      <c r="P298" s="5" t="n">
        <v>7</v>
      </c>
      <c r="Q298" s="5" t="n">
        <v>0</v>
      </c>
      <c r="R298" s="5" t="n">
        <v>6</v>
      </c>
      <c r="S298" s="5" t="s">
        <v>48</v>
      </c>
      <c r="T298" s="5" t="s">
        <v>48</v>
      </c>
      <c r="U298" s="5" t="n">
        <v>40</v>
      </c>
      <c r="V298" s="5" t="n">
        <v>19</v>
      </c>
      <c r="W298" s="5" t="n">
        <v>28</v>
      </c>
      <c r="X298" s="5" t="n">
        <v>11</v>
      </c>
      <c r="Y298" s="5" t="n">
        <v>15</v>
      </c>
      <c r="Z298" s="5" t="n">
        <v>43</v>
      </c>
      <c r="AA298" s="5" t="n">
        <v>15388</v>
      </c>
      <c r="AB298" s="5" t="n">
        <v>10717</v>
      </c>
      <c r="AC298" s="5" t="n">
        <v>789</v>
      </c>
      <c r="AD298" s="6" t="n">
        <f aca="false">+(B298-B297)/(A298-A297)</f>
        <v>22.1538461538642</v>
      </c>
      <c r="AE298" s="33" t="n">
        <f aca="false">+(C298-C297)/(A298-A297)</f>
        <v>9.06293706294444</v>
      </c>
      <c r="AF298" s="6" t="n">
        <f aca="false">+AD298-AE298</f>
        <v>13.0909090909198</v>
      </c>
      <c r="AG298" s="6" t="n">
        <f aca="false">AVERAGE(D298:E298)</f>
        <v>13.45</v>
      </c>
      <c r="AH298" s="7" t="n">
        <f aca="false">(G298+G297)/2</f>
        <v>15</v>
      </c>
      <c r="AI298" s="7" t="n">
        <f aca="false">+G298-F298</f>
        <v>0.199999999999999</v>
      </c>
      <c r="AJ298" s="8" t="n">
        <f aca="false">(+A298-A297)*24</f>
        <v>23.8333333333139</v>
      </c>
      <c r="AK298" s="8" t="n">
        <f aca="false">+AB298-AB297</f>
        <v>4</v>
      </c>
      <c r="AL298" s="8" t="n">
        <f aca="false">+AK298/AJ298*100</f>
        <v>16.7832167832304</v>
      </c>
      <c r="AM298" s="9" t="n">
        <f aca="false">+(C298-C297)/AK298</f>
        <v>2.25</v>
      </c>
      <c r="AN298" s="8" t="n">
        <f aca="false">+AK298/AJ298*24</f>
        <v>4.02797202797531</v>
      </c>
      <c r="AO298" s="8" t="n">
        <f aca="false">+AC298-AC297</f>
        <v>0</v>
      </c>
      <c r="AP298" s="8" t="n">
        <f aca="false">+AO298/AJ298*24</f>
        <v>0</v>
      </c>
      <c r="AQ298" s="8" t="n">
        <f aca="false">+AA298-AA297</f>
        <v>12</v>
      </c>
      <c r="AR298" s="6" t="n">
        <f aca="false">+AQ298/AJ298</f>
        <v>0.503496503496913</v>
      </c>
      <c r="AS298" s="6" t="n">
        <f aca="false">+AR298*24</f>
        <v>12.0839160839259</v>
      </c>
      <c r="AT298" s="8" t="n">
        <f aca="false">+AJ298/AQ298*60</f>
        <v>119.16666666657</v>
      </c>
      <c r="AU298" s="8" t="n">
        <f aca="false">+AK298/AQ298*60</f>
        <v>20</v>
      </c>
      <c r="AV298" s="32" t="s">
        <v>197</v>
      </c>
    </row>
    <row collapsed="false" customFormat="false" customHeight="false" hidden="false" ht="12.65" outlineLevel="0" r="299">
      <c r="A299" s="37" t="n">
        <v>40694.7361111111</v>
      </c>
      <c r="B299" s="2" t="n">
        <v>53492</v>
      </c>
      <c r="C299" s="0" t="n">
        <v>118518</v>
      </c>
      <c r="D299" s="3" t="n">
        <v>20.9</v>
      </c>
      <c r="E299" s="53" t="n">
        <v>13</v>
      </c>
      <c r="F299" s="3" t="n">
        <v>15.9</v>
      </c>
      <c r="G299" s="4" t="n">
        <v>17</v>
      </c>
      <c r="H299" s="4" t="n">
        <v>21.6</v>
      </c>
      <c r="I299" s="4" t="n">
        <v>21.9</v>
      </c>
      <c r="J299" s="4" t="n">
        <v>20.3</v>
      </c>
      <c r="K299" s="4" t="n">
        <v>20.9</v>
      </c>
      <c r="L299" s="4" t="n">
        <v>22.3</v>
      </c>
      <c r="M299" s="4" t="n">
        <v>19.9</v>
      </c>
      <c r="N299" s="4" t="n">
        <v>20</v>
      </c>
      <c r="O299" s="2" t="n">
        <v>20</v>
      </c>
      <c r="P299" s="5" t="n">
        <v>7</v>
      </c>
      <c r="Q299" s="5" t="n">
        <v>0</v>
      </c>
      <c r="R299" s="5" t="n">
        <v>6</v>
      </c>
      <c r="S299" s="5" t="s">
        <v>48</v>
      </c>
      <c r="T299" s="5" t="s">
        <v>48</v>
      </c>
      <c r="U299" s="5" t="n">
        <v>44</v>
      </c>
      <c r="V299" s="5" t="n">
        <v>24</v>
      </c>
      <c r="W299" s="5" t="n">
        <v>33</v>
      </c>
      <c r="X299" s="5" t="n">
        <v>9</v>
      </c>
      <c r="Y299" s="5" t="n">
        <v>14</v>
      </c>
      <c r="Z299" s="5" t="n">
        <v>45</v>
      </c>
      <c r="AA299" s="5" t="n">
        <v>15385</v>
      </c>
      <c r="AB299" s="5" t="n">
        <v>10718</v>
      </c>
      <c r="AC299" s="5" t="n">
        <v>789</v>
      </c>
      <c r="AD299" s="6" t="n">
        <f aca="false">+(B299-B298)/(A299-A298)</f>
        <v>16.8859934853932</v>
      </c>
      <c r="AE299" s="33" t="n">
        <f aca="false">+(C299-C298)/(A299-A298)</f>
        <v>2.81433224756554</v>
      </c>
      <c r="AF299" s="6" t="n">
        <f aca="false">+AD299-AE299</f>
        <v>14.0716612378277</v>
      </c>
      <c r="AG299" s="6" t="n">
        <f aca="false">AVERAGE(D299:E299)</f>
        <v>16.95</v>
      </c>
      <c r="AH299" s="7" t="n">
        <f aca="false">(G299+G298)/2</f>
        <v>16.5</v>
      </c>
      <c r="AI299" s="7" t="n">
        <f aca="false">+G299-F299</f>
        <v>1.1</v>
      </c>
      <c r="AJ299" s="8" t="n">
        <f aca="false">(+A299-A298)*24</f>
        <v>25.5833333332557</v>
      </c>
      <c r="AK299" s="8" t="n">
        <f aca="false">+AB299-AB298</f>
        <v>1</v>
      </c>
      <c r="AL299" s="8" t="n">
        <f aca="false">+AK299/AJ299*100</f>
        <v>3.90879478828547</v>
      </c>
      <c r="AM299" s="9" t="n">
        <f aca="false">+(C299-C298)/AK299</f>
        <v>3</v>
      </c>
      <c r="AN299" s="8" t="n">
        <f aca="false">+AK299/AJ299*24</f>
        <v>0.938110749188514</v>
      </c>
      <c r="AO299" s="8" t="n">
        <f aca="false">+AC299-AC298</f>
        <v>0</v>
      </c>
      <c r="AP299" s="8" t="n">
        <f aca="false">+AO299/AJ299*24</f>
        <v>0</v>
      </c>
      <c r="AQ299" s="8" t="n">
        <f aca="false">+AA299-AA298</f>
        <v>-3</v>
      </c>
      <c r="AR299" s="6" t="n">
        <f aca="false">+AQ299/AJ299</f>
        <v>-0.117263843648564</v>
      </c>
      <c r="AS299" s="6" t="n">
        <f aca="false">+AR299*24</f>
        <v>-2.81433224756554</v>
      </c>
      <c r="AT299" s="8" t="n">
        <f aca="false">+AJ299/AQ299*60</f>
        <v>-511.666666665114</v>
      </c>
      <c r="AU299" s="8" t="n">
        <f aca="false">+AK299/AQ299*60</f>
        <v>-20</v>
      </c>
      <c r="AV299" s="15"/>
    </row>
    <row collapsed="false" customFormat="false" customHeight="false" hidden="false" ht="12.65" outlineLevel="0" r="300">
      <c r="A300" s="52" t="n">
        <v>40695</v>
      </c>
      <c r="B300" s="5" t="n">
        <v>53498</v>
      </c>
      <c r="C300" s="5" t="n">
        <v>118519</v>
      </c>
      <c r="D300" s="4"/>
      <c r="E300" s="53"/>
      <c r="F300" s="4"/>
      <c r="O300" s="5"/>
      <c r="AD300" s="6" t="n">
        <f aca="false">SUM(AD275:AD299)</f>
        <v>486.335619827709</v>
      </c>
      <c r="AE300" s="6" t="n">
        <f aca="false">SUM(AE275:AE299)</f>
        <v>188.55761376194</v>
      </c>
      <c r="AF300" s="6" t="n">
        <f aca="false">SUM(AF275:AF299)</f>
        <v>297.778006065769</v>
      </c>
      <c r="AG300" s="6" t="n">
        <f aca="false">AVERAGE(AG275:AG299)</f>
        <v>12.924</v>
      </c>
      <c r="AK300" s="8" t="n">
        <f aca="false">SUM(AK275:AK299)</f>
        <v>97</v>
      </c>
      <c r="AL300" s="8" t="e">
        <f aca="false">+AK300/AJ300*100</f>
        <v>#DIV/0!</v>
      </c>
      <c r="AM300" s="9" t="n">
        <f aca="false">(C300-C274)/AK300</f>
        <v>2.39175257731959</v>
      </c>
      <c r="AV300" s="0"/>
    </row>
    <row collapsed="false" customFormat="false" customHeight="false" hidden="false" ht="12.65" outlineLevel="0" r="301">
      <c r="A301" s="37" t="n">
        <v>40695.7430555556</v>
      </c>
      <c r="B301" s="2" t="n">
        <v>53507</v>
      </c>
      <c r="C301" s="0" t="n">
        <v>118521</v>
      </c>
      <c r="D301" s="3" t="n">
        <v>17.9</v>
      </c>
      <c r="E301" s="53" t="n">
        <v>9</v>
      </c>
      <c r="F301" s="3" t="n">
        <v>16.4</v>
      </c>
      <c r="G301" s="4" t="n">
        <v>15</v>
      </c>
      <c r="H301" s="4" t="n">
        <v>22.3</v>
      </c>
      <c r="I301" s="4" t="n">
        <v>22.5</v>
      </c>
      <c r="J301" s="4" t="n">
        <v>20</v>
      </c>
      <c r="K301" s="4" t="n">
        <v>21.3</v>
      </c>
      <c r="L301" s="4" t="n">
        <v>22.9</v>
      </c>
      <c r="M301" s="4" t="n">
        <v>19.2</v>
      </c>
      <c r="N301" s="4" t="n">
        <v>21</v>
      </c>
      <c r="O301" s="2" t="n">
        <v>20</v>
      </c>
      <c r="P301" s="5" t="n">
        <v>7</v>
      </c>
      <c r="Q301" s="5" t="n">
        <v>0</v>
      </c>
      <c r="R301" s="5" t="n">
        <v>6</v>
      </c>
      <c r="S301" s="5" t="s">
        <v>48</v>
      </c>
      <c r="T301" s="5" t="s">
        <v>48</v>
      </c>
      <c r="U301" s="5" t="n">
        <v>40</v>
      </c>
      <c r="V301" s="5" t="n">
        <v>20</v>
      </c>
      <c r="W301" s="5" t="n">
        <v>26</v>
      </c>
      <c r="X301" s="5" t="n">
        <v>18</v>
      </c>
      <c r="Y301" s="5" t="n">
        <v>21</v>
      </c>
      <c r="Z301" s="5" t="n">
        <v>44</v>
      </c>
      <c r="AA301" s="5" t="n">
        <v>15400</v>
      </c>
      <c r="AB301" s="5" t="n">
        <v>10719</v>
      </c>
      <c r="AC301" s="5" t="n">
        <v>789</v>
      </c>
      <c r="AD301" s="6" t="n">
        <f aca="false">+(B301-B299)/(A301-A299)</f>
        <v>14.896551724126</v>
      </c>
      <c r="AE301" s="33" t="n">
        <f aca="false">+(C301-C299)/(A301-A299)</f>
        <v>2.97931034482519</v>
      </c>
      <c r="AF301" s="6" t="n">
        <f aca="false">+AD301-AE301</f>
        <v>11.9172413793008</v>
      </c>
      <c r="AG301" s="6" t="n">
        <f aca="false">AVERAGE(D301:E301)</f>
        <v>13.45</v>
      </c>
      <c r="AH301" s="7" t="n">
        <f aca="false">(G301+G299)/2</f>
        <v>16</v>
      </c>
      <c r="AI301" s="7" t="n">
        <f aca="false">+G301-F301</f>
        <v>-1.4</v>
      </c>
      <c r="AJ301" s="8" t="n">
        <f aca="false">(+A301-A299)*24</f>
        <v>24.1666666666861</v>
      </c>
      <c r="AK301" s="8" t="n">
        <f aca="false">+AB301-AB299</f>
        <v>1</v>
      </c>
      <c r="AL301" s="8" t="n">
        <f aca="false">+AK301/AJ301*100</f>
        <v>4.13793103447944</v>
      </c>
      <c r="AM301" s="9" t="n">
        <f aca="false">+(C301-C299)/AK301</f>
        <v>3</v>
      </c>
      <c r="AN301" s="8" t="n">
        <f aca="false">+AK301/AJ301*24</f>
        <v>0.993103448275065</v>
      </c>
      <c r="AO301" s="8" t="n">
        <f aca="false">+AC301-AC299</f>
        <v>0</v>
      </c>
      <c r="AP301" s="8" t="n">
        <f aca="false">+AO301/AJ301*24</f>
        <v>0</v>
      </c>
      <c r="AQ301" s="8" t="n">
        <f aca="false">+AA301-AA299</f>
        <v>15</v>
      </c>
      <c r="AR301" s="6" t="n">
        <f aca="false">+AQ301/AJ301</f>
        <v>0.620689655171915</v>
      </c>
      <c r="AS301" s="6" t="n">
        <f aca="false">+AR301*24</f>
        <v>14.896551724126</v>
      </c>
      <c r="AT301" s="8" t="n">
        <f aca="false">+AJ301/AQ301*60</f>
        <v>96.6666666667443</v>
      </c>
      <c r="AU301" s="8" t="n">
        <f aca="false">+AK301/AQ301*60</f>
        <v>4</v>
      </c>
      <c r="AV301" s="15" t="s">
        <v>198</v>
      </c>
    </row>
    <row collapsed="false" customFormat="false" customHeight="false" hidden="false" ht="12.65" outlineLevel="0" r="302">
      <c r="A302" s="37" t="n">
        <v>40696.8611111111</v>
      </c>
      <c r="B302" s="2" t="n">
        <v>53528</v>
      </c>
      <c r="C302" s="0" t="n">
        <v>118525</v>
      </c>
      <c r="D302" s="3" t="n">
        <v>25.5</v>
      </c>
      <c r="E302" s="53" t="n">
        <v>10.6</v>
      </c>
      <c r="F302" s="3" t="n">
        <v>16.1</v>
      </c>
      <c r="G302" s="4" t="n">
        <v>15</v>
      </c>
      <c r="H302" s="4" t="n">
        <v>24.3</v>
      </c>
      <c r="I302" s="4" t="n">
        <v>25.3</v>
      </c>
      <c r="J302" s="4" t="n">
        <v>20.5</v>
      </c>
      <c r="K302" s="4" t="n">
        <v>21.8</v>
      </c>
      <c r="L302" s="4" t="n">
        <v>22.5</v>
      </c>
      <c r="M302" s="4" t="n">
        <v>19.5</v>
      </c>
      <c r="N302" s="4" t="n">
        <v>21</v>
      </c>
      <c r="O302" s="2" t="n">
        <v>20</v>
      </c>
      <c r="P302" s="5" t="n">
        <v>7</v>
      </c>
      <c r="Q302" s="5" t="n">
        <v>0</v>
      </c>
      <c r="R302" s="5" t="n">
        <v>6</v>
      </c>
      <c r="S302" s="5" t="s">
        <v>48</v>
      </c>
      <c r="T302" s="5" t="s">
        <v>48</v>
      </c>
      <c r="U302" s="5" t="n">
        <v>39</v>
      </c>
      <c r="V302" s="5" t="n">
        <v>20</v>
      </c>
      <c r="W302" s="5" t="n">
        <v>29</v>
      </c>
      <c r="X302" s="5" t="n">
        <v>13</v>
      </c>
      <c r="Y302" s="5" t="n">
        <v>16</v>
      </c>
      <c r="Z302" s="5" t="n">
        <v>42</v>
      </c>
      <c r="AA302" s="5" t="n">
        <v>15409</v>
      </c>
      <c r="AB302" s="5" t="n">
        <v>10720</v>
      </c>
      <c r="AC302" s="5" t="n">
        <v>789</v>
      </c>
      <c r="AD302" s="6" t="n">
        <f aca="false">+(B302-B301)/(A302-A301)</f>
        <v>18.7826086956658</v>
      </c>
      <c r="AE302" s="33" t="n">
        <f aca="false">+(C302-C301)/(A302-A301)</f>
        <v>3.57763975155538</v>
      </c>
      <c r="AF302" s="6" t="n">
        <f aca="false">+AD302-AE302</f>
        <v>15.2049689441104</v>
      </c>
      <c r="AG302" s="6" t="n">
        <f aca="false">AVERAGE(D302:E302)</f>
        <v>18.05</v>
      </c>
      <c r="AH302" s="7" t="n">
        <f aca="false">(G302+G301)/2</f>
        <v>15</v>
      </c>
      <c r="AI302" s="7" t="n">
        <f aca="false">+G302-F302</f>
        <v>-1.1</v>
      </c>
      <c r="AJ302" s="8" t="n">
        <f aca="false">(+A302-A301)*24</f>
        <v>26.8333333333139</v>
      </c>
      <c r="AK302" s="8" t="n">
        <f aca="false">+AB302-AB301</f>
        <v>1</v>
      </c>
      <c r="AL302" s="8" t="n">
        <f aca="false">+AK302/AJ302*100</f>
        <v>3.72670807453686</v>
      </c>
      <c r="AM302" s="9" t="n">
        <f aca="false">+(C302-C301)/AK302</f>
        <v>4</v>
      </c>
      <c r="AN302" s="8" t="n">
        <f aca="false">+AK302/AJ302*24</f>
        <v>0.894409937888845</v>
      </c>
      <c r="AO302" s="8" t="n">
        <f aca="false">+AC302-AC301</f>
        <v>0</v>
      </c>
      <c r="AP302" s="8" t="n">
        <f aca="false">+AO302/AJ302*24</f>
        <v>0</v>
      </c>
      <c r="AQ302" s="8" t="n">
        <f aca="false">+AA302-AA301</f>
        <v>9</v>
      </c>
      <c r="AR302" s="6" t="n">
        <f aca="false">+AQ302/AJ302</f>
        <v>0.335403726708317</v>
      </c>
      <c r="AS302" s="6" t="n">
        <f aca="false">+AR302*24</f>
        <v>8.04968944099961</v>
      </c>
      <c r="AT302" s="8" t="n">
        <f aca="false">+AJ302/AQ302*60</f>
        <v>178.88888888876</v>
      </c>
      <c r="AU302" s="8" t="n">
        <f aca="false">+AK302/AQ302*60</f>
        <v>6.66666666666667</v>
      </c>
      <c r="AV302" s="32"/>
    </row>
    <row collapsed="false" customFormat="false" customHeight="false" hidden="false" ht="12.65" outlineLevel="0" r="303">
      <c r="A303" s="37" t="n">
        <v>40697.8819444444</v>
      </c>
      <c r="B303" s="2" t="n">
        <v>53549</v>
      </c>
      <c r="C303" s="0" t="n">
        <v>118530</v>
      </c>
      <c r="D303" s="3" t="n">
        <v>28.4</v>
      </c>
      <c r="E303" s="53" t="n">
        <v>11</v>
      </c>
      <c r="F303" s="3" t="n">
        <v>17.3</v>
      </c>
      <c r="G303" s="4" t="n">
        <v>16</v>
      </c>
      <c r="H303" s="4" t="n">
        <v>24.7</v>
      </c>
      <c r="I303" s="4" t="n">
        <v>26.9</v>
      </c>
      <c r="J303" s="4" t="n">
        <v>22</v>
      </c>
      <c r="K303" s="4" t="n">
        <v>22.8</v>
      </c>
      <c r="L303" s="4" t="n">
        <v>23.9</v>
      </c>
      <c r="M303" s="4" t="n">
        <v>20.5</v>
      </c>
      <c r="N303" s="4" t="n">
        <v>22</v>
      </c>
      <c r="O303" s="2" t="n">
        <v>20</v>
      </c>
      <c r="P303" s="5" t="n">
        <v>7</v>
      </c>
      <c r="Q303" s="5" t="n">
        <v>0</v>
      </c>
      <c r="R303" s="5" t="n">
        <v>6</v>
      </c>
      <c r="S303" s="5" t="s">
        <v>48</v>
      </c>
      <c r="T303" s="5" t="s">
        <v>48</v>
      </c>
      <c r="U303" s="5" t="n">
        <v>40</v>
      </c>
      <c r="V303" s="5" t="n">
        <v>14</v>
      </c>
      <c r="W303" s="5" t="n">
        <v>31</v>
      </c>
      <c r="X303" s="5" t="n">
        <v>11</v>
      </c>
      <c r="Y303" s="5" t="n">
        <v>15</v>
      </c>
      <c r="Z303" s="5" t="n">
        <v>45</v>
      </c>
      <c r="AA303" s="5" t="n">
        <v>15417</v>
      </c>
      <c r="AB303" s="5" t="n">
        <v>10722</v>
      </c>
      <c r="AC303" s="5" t="n">
        <v>789</v>
      </c>
      <c r="AD303" s="6" t="n">
        <f aca="false">+(B303-B302)/(A303-A302)</f>
        <v>20.5714285713797</v>
      </c>
      <c r="AE303" s="33" t="n">
        <f aca="false">+(C303-C302)/(A303-A302)</f>
        <v>4.89795918366183</v>
      </c>
      <c r="AF303" s="6" t="n">
        <f aca="false">+AD303-AE303</f>
        <v>15.6734693877179</v>
      </c>
      <c r="AG303" s="6" t="n">
        <f aca="false">AVERAGE(D303:E303)</f>
        <v>19.7</v>
      </c>
      <c r="AH303" s="7" t="n">
        <f aca="false">(G303+G302)/2</f>
        <v>15.5</v>
      </c>
      <c r="AI303" s="7" t="n">
        <f aca="false">+G303-F303</f>
        <v>-1.3</v>
      </c>
      <c r="AJ303" s="8" t="n">
        <f aca="false">(+A303-A302)*24</f>
        <v>24.5000000000582</v>
      </c>
      <c r="AK303" s="8" t="n">
        <f aca="false">+AB303-AB302</f>
        <v>2</v>
      </c>
      <c r="AL303" s="8" t="n">
        <f aca="false">+AK303/AJ303*100</f>
        <v>8.16326530610306</v>
      </c>
      <c r="AM303" s="9" t="n">
        <f aca="false">+(C303-C302)/AK303</f>
        <v>2.5</v>
      </c>
      <c r="AN303" s="8" t="n">
        <f aca="false">+AK303/AJ303*24</f>
        <v>1.95918367346473</v>
      </c>
      <c r="AO303" s="8" t="n">
        <f aca="false">+AC303-AC302</f>
        <v>0</v>
      </c>
      <c r="AP303" s="8" t="n">
        <f aca="false">+AO303/AJ303*24</f>
        <v>0</v>
      </c>
      <c r="AQ303" s="8" t="n">
        <f aca="false">+AA303-AA302</f>
        <v>8</v>
      </c>
      <c r="AR303" s="6" t="n">
        <f aca="false">+AQ303/AJ303</f>
        <v>0.326530612244122</v>
      </c>
      <c r="AS303" s="6" t="n">
        <f aca="false">+AR303*24</f>
        <v>7.83673469385893</v>
      </c>
      <c r="AT303" s="8" t="n">
        <f aca="false">+AJ303/AQ303*60</f>
        <v>183.750000000437</v>
      </c>
      <c r="AU303" s="8" t="n">
        <f aca="false">+AK303/AQ303*60</f>
        <v>15</v>
      </c>
      <c r="AV303" s="32" t="s">
        <v>199</v>
      </c>
    </row>
    <row collapsed="false" customFormat="false" customHeight="false" hidden="false" ht="12.65" outlineLevel="0" r="304">
      <c r="A304" s="37" t="n">
        <v>40698.8541666667</v>
      </c>
      <c r="B304" s="2" t="n">
        <v>53569</v>
      </c>
      <c r="C304" s="0" t="n">
        <v>118537</v>
      </c>
      <c r="D304" s="3" t="n">
        <v>28.4</v>
      </c>
      <c r="E304" s="53" t="n">
        <v>10.6</v>
      </c>
      <c r="F304" s="3" t="n">
        <v>19.8</v>
      </c>
      <c r="G304" s="4" t="n">
        <v>16</v>
      </c>
      <c r="H304" s="4" t="n">
        <v>27.2</v>
      </c>
      <c r="I304" s="4" t="n">
        <v>27.4</v>
      </c>
      <c r="J304" s="4" t="n">
        <v>23</v>
      </c>
      <c r="K304" s="4" t="n">
        <v>23.4</v>
      </c>
      <c r="L304" s="4" t="n">
        <v>24.4</v>
      </c>
      <c r="M304" s="4" t="n">
        <v>21</v>
      </c>
      <c r="N304" s="4" t="n">
        <v>23</v>
      </c>
      <c r="O304" s="2" t="n">
        <v>20</v>
      </c>
      <c r="P304" s="5" t="n">
        <v>7</v>
      </c>
      <c r="Q304" s="5" t="n">
        <v>0</v>
      </c>
      <c r="R304" s="5" t="n">
        <v>6</v>
      </c>
      <c r="S304" s="5" t="s">
        <v>48</v>
      </c>
      <c r="T304" s="5" t="s">
        <v>48</v>
      </c>
      <c r="U304" s="5" t="n">
        <v>40</v>
      </c>
      <c r="V304" s="5" t="n">
        <v>10</v>
      </c>
      <c r="W304" s="5" t="n">
        <v>32</v>
      </c>
      <c r="X304" s="5" t="n">
        <v>11</v>
      </c>
      <c r="Y304" s="5" t="n">
        <v>14</v>
      </c>
      <c r="Z304" s="5" t="n">
        <v>45</v>
      </c>
      <c r="AA304" s="5" t="n">
        <v>15428</v>
      </c>
      <c r="AB304" s="5" t="n">
        <v>10725</v>
      </c>
      <c r="AC304" s="5" t="n">
        <v>789</v>
      </c>
      <c r="AD304" s="6" t="n">
        <f aca="false">+(B304-B303)/(A304-A303)</f>
        <v>20.571428571497</v>
      </c>
      <c r="AE304" s="33" t="n">
        <f aca="false">+(C304-C303)/(A304-A303)</f>
        <v>7.20000000002395</v>
      </c>
      <c r="AF304" s="6" t="n">
        <f aca="false">+AD304-AE304</f>
        <v>13.371428571473</v>
      </c>
      <c r="AG304" s="6" t="n">
        <f aca="false">AVERAGE(D304:E304)</f>
        <v>19.5</v>
      </c>
      <c r="AH304" s="7" t="n">
        <f aca="false">(G304+G303)/2</f>
        <v>16</v>
      </c>
      <c r="AI304" s="7" t="n">
        <f aca="false">+G304-F304</f>
        <v>-3.8</v>
      </c>
      <c r="AJ304" s="8" t="n">
        <f aca="false">(+A304-A303)*24</f>
        <v>23.3333333332557</v>
      </c>
      <c r="AK304" s="8" t="n">
        <f aca="false">+AB304-AB303</f>
        <v>3</v>
      </c>
      <c r="AL304" s="8" t="n">
        <f aca="false">+AK304/AJ304*100</f>
        <v>12.8571428571856</v>
      </c>
      <c r="AM304" s="9" t="n">
        <f aca="false">+(C304-C303)/AK304</f>
        <v>2.33333333333333</v>
      </c>
      <c r="AN304" s="8" t="n">
        <f aca="false">+AK304/AJ304*24</f>
        <v>3.08571428572455</v>
      </c>
      <c r="AO304" s="8" t="n">
        <f aca="false">+AC304-AC303</f>
        <v>0</v>
      </c>
      <c r="AP304" s="8" t="n">
        <f aca="false">+AO304/AJ304*24</f>
        <v>0</v>
      </c>
      <c r="AQ304" s="8" t="n">
        <f aca="false">+AA304-AA303</f>
        <v>11</v>
      </c>
      <c r="AR304" s="6" t="n">
        <f aca="false">+AQ304/AJ304</f>
        <v>0.471428571430139</v>
      </c>
      <c r="AS304" s="6" t="n">
        <f aca="false">+AR304*24</f>
        <v>11.3142857143233</v>
      </c>
      <c r="AT304" s="8" t="n">
        <f aca="false">+AJ304/AQ304*60</f>
        <v>127.272727272304</v>
      </c>
      <c r="AU304" s="8" t="n">
        <f aca="false">+AK304/AQ304*60</f>
        <v>16.3636363636364</v>
      </c>
      <c r="AV304" s="32" t="s">
        <v>199</v>
      </c>
    </row>
    <row collapsed="false" customFormat="false" customHeight="false" hidden="false" ht="12.65" outlineLevel="0" r="305">
      <c r="A305" s="37" t="n">
        <v>40699.8333333333</v>
      </c>
      <c r="B305" s="2" t="n">
        <v>53592</v>
      </c>
      <c r="C305" s="0" t="n">
        <v>118543</v>
      </c>
      <c r="D305" s="3" t="n">
        <v>31.7</v>
      </c>
      <c r="E305" s="53" t="n">
        <v>10</v>
      </c>
      <c r="F305" s="3" t="n">
        <v>29.3</v>
      </c>
      <c r="G305" s="4" t="n">
        <v>24</v>
      </c>
      <c r="H305" s="4" t="n">
        <v>24.4</v>
      </c>
      <c r="I305" s="4" t="n">
        <v>27.7</v>
      </c>
      <c r="J305" s="4" t="n">
        <v>23</v>
      </c>
      <c r="K305" s="4" t="n">
        <v>23.1</v>
      </c>
      <c r="L305" s="4" t="n">
        <v>23.9</v>
      </c>
      <c r="M305" s="4" t="n">
        <v>21.8</v>
      </c>
      <c r="N305" s="4" t="n">
        <v>22.5</v>
      </c>
      <c r="O305" s="2" t="n">
        <v>20</v>
      </c>
      <c r="P305" s="5" t="n">
        <v>7</v>
      </c>
      <c r="Q305" s="5" t="n">
        <v>0</v>
      </c>
      <c r="R305" s="5" t="n">
        <v>6</v>
      </c>
      <c r="S305" s="5" t="s">
        <v>48</v>
      </c>
      <c r="T305" s="5" t="s">
        <v>48</v>
      </c>
      <c r="U305" s="5" t="n">
        <v>45</v>
      </c>
      <c r="V305" s="5" t="n">
        <v>10</v>
      </c>
      <c r="W305" s="5" t="n">
        <v>34</v>
      </c>
      <c r="X305" s="5" t="n">
        <v>8</v>
      </c>
      <c r="Y305" s="5" t="n">
        <v>14</v>
      </c>
      <c r="Z305" s="5" t="n">
        <v>44</v>
      </c>
      <c r="AA305" s="5" t="n">
        <v>15437</v>
      </c>
      <c r="AB305" s="5" t="n">
        <v>10727</v>
      </c>
      <c r="AC305" s="5" t="n">
        <v>789</v>
      </c>
      <c r="AD305" s="6" t="n">
        <f aca="false">+(B305-B304)/(A305-A304)</f>
        <v>23.4893617020113</v>
      </c>
      <c r="AE305" s="33" t="n">
        <f aca="false">+(C305-C304)/(A305-A304)</f>
        <v>6.12765957443773</v>
      </c>
      <c r="AF305" s="6" t="n">
        <f aca="false">+AD305-AE305</f>
        <v>17.3617021275736</v>
      </c>
      <c r="AG305" s="6" t="n">
        <f aca="false">AVERAGE(D305:E305)</f>
        <v>20.85</v>
      </c>
      <c r="AH305" s="7" t="n">
        <f aca="false">(G305+G304)/2</f>
        <v>20</v>
      </c>
      <c r="AI305" s="7" t="n">
        <f aca="false">+G305-F305</f>
        <v>-5.3</v>
      </c>
      <c r="AJ305" s="8" t="n">
        <f aca="false">(+A305-A304)*24</f>
        <v>23.5000000001164</v>
      </c>
      <c r="AK305" s="8" t="n">
        <f aca="false">+AB305-AB304</f>
        <v>2</v>
      </c>
      <c r="AL305" s="8" t="n">
        <f aca="false">+AK305/AJ305*100</f>
        <v>8.51063829783018</v>
      </c>
      <c r="AM305" s="9" t="n">
        <f aca="false">+(C305-C304)/AK305</f>
        <v>3</v>
      </c>
      <c r="AN305" s="8" t="n">
        <f aca="false">+AK305/AJ305*24</f>
        <v>2.04255319147924</v>
      </c>
      <c r="AO305" s="8" t="n">
        <f aca="false">+AC305-AC304</f>
        <v>0</v>
      </c>
      <c r="AP305" s="8" t="n">
        <f aca="false">+AO305/AJ305*24</f>
        <v>0</v>
      </c>
      <c r="AQ305" s="8" t="n">
        <f aca="false">+AA305-AA304</f>
        <v>9</v>
      </c>
      <c r="AR305" s="6" t="n">
        <f aca="false">+AQ305/AJ305</f>
        <v>0.382978723402358</v>
      </c>
      <c r="AS305" s="6" t="n">
        <f aca="false">+AR305*24</f>
        <v>9.1914893616566</v>
      </c>
      <c r="AT305" s="8" t="n">
        <f aca="false">+AJ305/AQ305*60</f>
        <v>156.666666667443</v>
      </c>
      <c r="AU305" s="8" t="n">
        <f aca="false">+AK305/AQ305*60</f>
        <v>13.3333333333333</v>
      </c>
      <c r="AV305" s="32" t="s">
        <v>199</v>
      </c>
    </row>
    <row collapsed="false" customFormat="false" customHeight="false" hidden="false" ht="12.65" outlineLevel="0" r="306">
      <c r="A306" s="37" t="n">
        <v>40700.7743055556</v>
      </c>
      <c r="B306" s="2" t="n">
        <v>53607</v>
      </c>
      <c r="C306" s="0" t="n">
        <v>118546</v>
      </c>
      <c r="D306" s="3" t="n">
        <v>29.9</v>
      </c>
      <c r="E306" s="53" t="n">
        <v>15.5</v>
      </c>
      <c r="F306" s="3" t="n">
        <v>22.9</v>
      </c>
      <c r="G306" s="4" t="n">
        <v>22</v>
      </c>
      <c r="H306" s="4" t="n">
        <v>24.9</v>
      </c>
      <c r="I306" s="4" t="n">
        <v>25.9</v>
      </c>
      <c r="J306" s="4" t="n">
        <v>23</v>
      </c>
      <c r="K306" s="4" t="n">
        <v>23.5</v>
      </c>
      <c r="L306" s="4" t="n">
        <v>23.9</v>
      </c>
      <c r="M306" s="4" t="n">
        <v>22.3</v>
      </c>
      <c r="N306" s="4" t="n">
        <v>23</v>
      </c>
      <c r="O306" s="2" t="n">
        <v>20</v>
      </c>
      <c r="P306" s="5" t="n">
        <v>7</v>
      </c>
      <c r="Q306" s="5" t="n">
        <v>0</v>
      </c>
      <c r="R306" s="5" t="n">
        <v>6</v>
      </c>
      <c r="S306" s="5" t="s">
        <v>48</v>
      </c>
      <c r="T306" s="5" t="s">
        <v>48</v>
      </c>
      <c r="U306" s="5" t="n">
        <v>39</v>
      </c>
      <c r="V306" s="5" t="n">
        <v>10</v>
      </c>
      <c r="W306" s="5" t="n">
        <v>27</v>
      </c>
      <c r="X306" s="5" t="n">
        <v>19</v>
      </c>
      <c r="Y306" s="5" t="n">
        <v>23</v>
      </c>
      <c r="Z306" s="5" t="n">
        <v>43</v>
      </c>
      <c r="AA306" s="5" t="n">
        <v>15443</v>
      </c>
      <c r="AB306" s="5" t="n">
        <v>10728</v>
      </c>
      <c r="AC306" s="5" t="n">
        <v>789</v>
      </c>
      <c r="AD306" s="6" t="n">
        <f aca="false">+(B306-B305)/(A306-A305)</f>
        <v>15.9409594096489</v>
      </c>
      <c r="AE306" s="33" t="n">
        <f aca="false">+(C306-C305)/(A306-A305)</f>
        <v>3.18819188192978</v>
      </c>
      <c r="AF306" s="6" t="n">
        <f aca="false">+AD306-AE306</f>
        <v>12.7527675277191</v>
      </c>
      <c r="AG306" s="6" t="n">
        <f aca="false">AVERAGE(D306:E306)</f>
        <v>22.7</v>
      </c>
      <c r="AH306" s="7" t="n">
        <f aca="false">(G306+G305)/2</f>
        <v>23</v>
      </c>
      <c r="AI306" s="7" t="n">
        <f aca="false">+G306-F306</f>
        <v>-0.899999999999999</v>
      </c>
      <c r="AJ306" s="8" t="n">
        <f aca="false">(+A306-A305)*24</f>
        <v>22.5833333332557</v>
      </c>
      <c r="AK306" s="8" t="n">
        <f aca="false">+AB306-AB305</f>
        <v>1</v>
      </c>
      <c r="AL306" s="8" t="n">
        <f aca="false">+AK306/AJ306*100</f>
        <v>4.42804428045802</v>
      </c>
      <c r="AM306" s="9" t="n">
        <f aca="false">+(C306-C305)/AK306</f>
        <v>3</v>
      </c>
      <c r="AN306" s="8" t="n">
        <f aca="false">+AK306/AJ306*24</f>
        <v>1.06273062730993</v>
      </c>
      <c r="AO306" s="8" t="n">
        <f aca="false">+AC306-AC305</f>
        <v>0</v>
      </c>
      <c r="AP306" s="8" t="n">
        <f aca="false">+AO306/AJ306*24</f>
        <v>0</v>
      </c>
      <c r="AQ306" s="8" t="n">
        <f aca="false">+AA306-AA305</f>
        <v>6</v>
      </c>
      <c r="AR306" s="6" t="n">
        <f aca="false">+AQ306/AJ306</f>
        <v>0.265682656827481</v>
      </c>
      <c r="AS306" s="6" t="n">
        <f aca="false">+AR306*24</f>
        <v>6.37638376385955</v>
      </c>
      <c r="AT306" s="8" t="n">
        <f aca="false">+AJ306/AQ306*60</f>
        <v>225.833333332557</v>
      </c>
      <c r="AU306" s="8" t="n">
        <f aca="false">+AK306/AQ306*60</f>
        <v>10</v>
      </c>
      <c r="AV306" s="32"/>
    </row>
    <row collapsed="false" customFormat="false" customHeight="false" hidden="false" ht="12.65" outlineLevel="0" r="307">
      <c r="A307" s="37" t="n">
        <v>40701.7916666667</v>
      </c>
      <c r="B307" s="2" t="n">
        <v>53628</v>
      </c>
      <c r="C307" s="0" t="n">
        <v>118551</v>
      </c>
      <c r="D307" s="3" t="n">
        <v>24</v>
      </c>
      <c r="E307" s="53" t="n">
        <v>15.3</v>
      </c>
      <c r="F307" s="3" t="n">
        <v>15.7</v>
      </c>
      <c r="G307" s="4" t="n">
        <v>17</v>
      </c>
      <c r="H307" s="4" t="n">
        <v>23.9</v>
      </c>
      <c r="I307" s="4" t="n">
        <v>24.9</v>
      </c>
      <c r="J307" s="4" t="n">
        <v>23.1</v>
      </c>
      <c r="K307" s="4" t="n">
        <v>23</v>
      </c>
      <c r="L307" s="4" t="n">
        <v>23.9</v>
      </c>
      <c r="M307" s="4" t="n">
        <v>22.5</v>
      </c>
      <c r="N307" s="4" t="n">
        <v>23</v>
      </c>
      <c r="O307" s="2" t="n">
        <v>20</v>
      </c>
      <c r="P307" s="5" t="n">
        <v>7</v>
      </c>
      <c r="Q307" s="5" t="n">
        <v>0</v>
      </c>
      <c r="R307" s="5" t="n">
        <v>6</v>
      </c>
      <c r="S307" s="5" t="s">
        <v>48</v>
      </c>
      <c r="T307" s="5" t="s">
        <v>48</v>
      </c>
      <c r="U307" s="5" t="n">
        <v>38</v>
      </c>
      <c r="V307" s="5" t="n">
        <v>10</v>
      </c>
      <c r="W307" s="5" t="n">
        <v>28</v>
      </c>
      <c r="X307" s="5" t="n">
        <v>18</v>
      </c>
      <c r="Y307" s="5" t="n">
        <v>22</v>
      </c>
      <c r="Z307" s="5" t="n">
        <v>41</v>
      </c>
      <c r="AA307" s="5" t="n">
        <v>15454</v>
      </c>
      <c r="AB307" s="5" t="n">
        <v>10730</v>
      </c>
      <c r="AC307" s="5" t="n">
        <v>789</v>
      </c>
      <c r="AD307" s="6" t="n">
        <f aca="false">+(B307-B306)/(A307-A306)</f>
        <v>20.6416382252888</v>
      </c>
      <c r="AE307" s="33" t="n">
        <f aca="false">+(C307-C306)/(A307-A306)</f>
        <v>4.9146757679259</v>
      </c>
      <c r="AF307" s="6" t="n">
        <f aca="false">+AD307-AE307</f>
        <v>15.7269624573629</v>
      </c>
      <c r="AG307" s="6" t="n">
        <f aca="false">AVERAGE(D307:E307)</f>
        <v>19.65</v>
      </c>
      <c r="AH307" s="7" t="n">
        <f aca="false">(G307+G306)/2</f>
        <v>19.5</v>
      </c>
      <c r="AI307" s="7" t="n">
        <f aca="false">+G307-F307</f>
        <v>1.3</v>
      </c>
      <c r="AJ307" s="8" t="n">
        <f aca="false">(+A307-A306)*24</f>
        <v>24.4166666666279</v>
      </c>
      <c r="AK307" s="8" t="n">
        <f aca="false">+AB307-AB306</f>
        <v>2</v>
      </c>
      <c r="AL307" s="8" t="n">
        <f aca="false">+AK307/AJ307*100</f>
        <v>8.1911262798765</v>
      </c>
      <c r="AM307" s="9" t="n">
        <f aca="false">+(C307-C306)/AK307</f>
        <v>2.5</v>
      </c>
      <c r="AN307" s="8" t="n">
        <f aca="false">+AK307/AJ307*24</f>
        <v>1.96587030717036</v>
      </c>
      <c r="AO307" s="8" t="n">
        <f aca="false">+AC307-AC306</f>
        <v>0</v>
      </c>
      <c r="AP307" s="8" t="n">
        <f aca="false">+AO307/AJ307*24</f>
        <v>0</v>
      </c>
      <c r="AQ307" s="8" t="n">
        <f aca="false">+AA307-AA306</f>
        <v>11</v>
      </c>
      <c r="AR307" s="6" t="n">
        <f aca="false">+AQ307/AJ307</f>
        <v>0.450511945393207</v>
      </c>
      <c r="AS307" s="6" t="n">
        <f aca="false">+AR307*24</f>
        <v>10.812286689437</v>
      </c>
      <c r="AT307" s="8" t="n">
        <f aca="false">+AJ307/AQ307*60</f>
        <v>133.181818181607</v>
      </c>
      <c r="AU307" s="8" t="n">
        <f aca="false">+AK307/AQ307*60</f>
        <v>10.9090909090909</v>
      </c>
      <c r="AV307" s="32" t="s">
        <v>200</v>
      </c>
    </row>
    <row collapsed="false" customFormat="false" customHeight="false" hidden="false" ht="12.65" outlineLevel="0" r="308">
      <c r="A308" s="37" t="n">
        <v>40702.8020833333</v>
      </c>
      <c r="B308" s="2" t="n">
        <v>53643</v>
      </c>
      <c r="C308" s="0" t="n">
        <v>118554</v>
      </c>
      <c r="D308" s="3" t="n">
        <v>23.9</v>
      </c>
      <c r="E308" s="53" t="n">
        <v>9.5</v>
      </c>
      <c r="F308" s="3" t="n">
        <v>20.4</v>
      </c>
      <c r="G308" s="4" t="n">
        <v>21</v>
      </c>
      <c r="H308" s="4" t="n">
        <v>23</v>
      </c>
      <c r="I308" s="4" t="n">
        <v>23.9</v>
      </c>
      <c r="J308" s="4" t="n">
        <v>22.5</v>
      </c>
      <c r="K308" s="4" t="n">
        <v>22.7</v>
      </c>
      <c r="L308" s="4" t="n">
        <v>23.4</v>
      </c>
      <c r="M308" s="4" t="n">
        <v>22</v>
      </c>
      <c r="N308" s="4" t="n">
        <v>22</v>
      </c>
      <c r="O308" s="2" t="n">
        <v>20</v>
      </c>
      <c r="P308" s="5" t="n">
        <v>7</v>
      </c>
      <c r="Q308" s="5" t="n">
        <v>0</v>
      </c>
      <c r="R308" s="5" t="n">
        <v>6</v>
      </c>
      <c r="S308" s="5" t="s">
        <v>48</v>
      </c>
      <c r="T308" s="5" t="s">
        <v>48</v>
      </c>
      <c r="U308" s="5" t="n">
        <v>54</v>
      </c>
      <c r="V308" s="5" t="n">
        <v>10</v>
      </c>
      <c r="W308" s="5" t="n">
        <v>33</v>
      </c>
      <c r="X308" s="5" t="n">
        <v>8</v>
      </c>
      <c r="Y308" s="5" t="n">
        <v>15</v>
      </c>
      <c r="Z308" s="5" t="n">
        <v>50</v>
      </c>
      <c r="AA308" s="5" t="n">
        <v>15461</v>
      </c>
      <c r="AB308" s="5" t="n">
        <v>10731</v>
      </c>
      <c r="AC308" s="5" t="n">
        <v>789</v>
      </c>
      <c r="AD308" s="6" t="n">
        <f aca="false">+(B308-B307)/(A308-A307)</f>
        <v>14.845360824671</v>
      </c>
      <c r="AE308" s="33" t="n">
        <f aca="false">+(C308-C307)/(A308-A307)</f>
        <v>2.9690721649342</v>
      </c>
      <c r="AF308" s="6" t="n">
        <f aca="false">+AD308-AE308</f>
        <v>11.8762886597368</v>
      </c>
      <c r="AG308" s="6" t="n">
        <f aca="false">AVERAGE(D308:E308)</f>
        <v>16.7</v>
      </c>
      <c r="AH308" s="7" t="n">
        <f aca="false">(G308+G307)/2</f>
        <v>19</v>
      </c>
      <c r="AI308" s="7" t="n">
        <f aca="false">+G308-F308</f>
        <v>0.600000000000001</v>
      </c>
      <c r="AJ308" s="8" t="n">
        <f aca="false">(+A308-A307)*24</f>
        <v>24.2500000001164</v>
      </c>
      <c r="AK308" s="8" t="n">
        <f aca="false">+AB308-AB307</f>
        <v>1</v>
      </c>
      <c r="AL308" s="8" t="n">
        <f aca="false">+AK308/AJ308*100</f>
        <v>4.12371134018639</v>
      </c>
      <c r="AM308" s="9" t="n">
        <f aca="false">+(C308-C307)/AK308</f>
        <v>3</v>
      </c>
      <c r="AN308" s="8" t="n">
        <f aca="false">+AK308/AJ308*24</f>
        <v>0.989690721644733</v>
      </c>
      <c r="AO308" s="8" t="n">
        <f aca="false">+AC308-AC307</f>
        <v>0</v>
      </c>
      <c r="AP308" s="8" t="n">
        <f aca="false">+AO308/AJ308*24</f>
        <v>0</v>
      </c>
      <c r="AQ308" s="8" t="n">
        <f aca="false">+AA308-AA307</f>
        <v>7</v>
      </c>
      <c r="AR308" s="6" t="n">
        <f aca="false">+AQ308/AJ308</f>
        <v>0.288659793813047</v>
      </c>
      <c r="AS308" s="6" t="n">
        <f aca="false">+AR308*24</f>
        <v>6.92783505151313</v>
      </c>
      <c r="AT308" s="8" t="n">
        <f aca="false">+AJ308/AQ308*60</f>
        <v>207.857142858141</v>
      </c>
      <c r="AU308" s="8" t="n">
        <f aca="false">+AK308/AQ308*60</f>
        <v>8.57142857142857</v>
      </c>
      <c r="AV308" s="32"/>
    </row>
    <row collapsed="false" customFormat="false" customHeight="false" hidden="false" ht="12.65" outlineLevel="0" r="309">
      <c r="A309" s="37" t="n">
        <v>40703.7743055556</v>
      </c>
      <c r="B309" s="2" t="n">
        <v>53664</v>
      </c>
      <c r="C309" s="0" t="n">
        <v>118558</v>
      </c>
      <c r="D309" s="3" t="n">
        <v>22.7</v>
      </c>
      <c r="E309" s="53" t="n">
        <v>15.2</v>
      </c>
      <c r="F309" s="3" t="n">
        <v>18.3</v>
      </c>
      <c r="G309" s="4" t="n">
        <v>19</v>
      </c>
      <c r="H309" s="4" t="n">
        <v>23.4</v>
      </c>
      <c r="I309" s="4" t="n">
        <v>23.9</v>
      </c>
      <c r="J309" s="4" t="n">
        <v>23</v>
      </c>
      <c r="K309" s="4" t="n">
        <v>22.9</v>
      </c>
      <c r="L309" s="4" t="n">
        <v>23.4</v>
      </c>
      <c r="M309" s="4" t="n">
        <v>22</v>
      </c>
      <c r="N309" s="4" t="n">
        <v>22.5</v>
      </c>
      <c r="O309" s="2" t="n">
        <v>20</v>
      </c>
      <c r="P309" s="5" t="n">
        <v>7</v>
      </c>
      <c r="Q309" s="5" t="n">
        <v>0</v>
      </c>
      <c r="R309" s="5" t="n">
        <v>6</v>
      </c>
      <c r="S309" s="5" t="s">
        <v>48</v>
      </c>
      <c r="T309" s="5" t="s">
        <v>48</v>
      </c>
      <c r="U309" s="5" t="n">
        <v>47</v>
      </c>
      <c r="V309" s="5" t="n">
        <v>10</v>
      </c>
      <c r="W309" s="5" t="n">
        <v>35</v>
      </c>
      <c r="X309" s="5" t="n">
        <v>8</v>
      </c>
      <c r="Y309" s="5" t="n">
        <v>14</v>
      </c>
      <c r="Z309" s="5" t="n">
        <v>46</v>
      </c>
      <c r="AA309" s="5" t="n">
        <v>15470</v>
      </c>
      <c r="AB309" s="5" t="n">
        <v>10733</v>
      </c>
      <c r="AC309" s="5" t="n">
        <v>789</v>
      </c>
      <c r="AD309" s="6" t="n">
        <f aca="false">+(B309-B308)/(A309-A308)</f>
        <v>21.6000000000718</v>
      </c>
      <c r="AE309" s="33" t="n">
        <f aca="false">+(C309-C308)/(A309-A308)</f>
        <v>4.1142857142994</v>
      </c>
      <c r="AF309" s="6" t="n">
        <f aca="false">+AD309-AE309</f>
        <v>17.4857142857724</v>
      </c>
      <c r="AG309" s="6" t="n">
        <f aca="false">AVERAGE(D309:E309)</f>
        <v>18.95</v>
      </c>
      <c r="AH309" s="7" t="n">
        <f aca="false">(G309+G308)/2</f>
        <v>20</v>
      </c>
      <c r="AI309" s="7" t="n">
        <f aca="false">+G309-F309</f>
        <v>0.699999999999999</v>
      </c>
      <c r="AJ309" s="8" t="n">
        <f aca="false">(+A309-A308)*24</f>
        <v>23.3333333332557</v>
      </c>
      <c r="AK309" s="8" t="n">
        <f aca="false">+AB309-AB308</f>
        <v>2</v>
      </c>
      <c r="AL309" s="8" t="n">
        <f aca="false">+AK309/AJ309*100</f>
        <v>8.57142857145708</v>
      </c>
      <c r="AM309" s="9" t="n">
        <f aca="false">+(C309-C308)/AK309</f>
        <v>2</v>
      </c>
      <c r="AN309" s="8" t="n">
        <f aca="false">+AK309/AJ309*24</f>
        <v>2.0571428571497</v>
      </c>
      <c r="AO309" s="8" t="n">
        <f aca="false">+AC309-AC308</f>
        <v>0</v>
      </c>
      <c r="AP309" s="8" t="n">
        <f aca="false">+AO309/AJ309*24</f>
        <v>0</v>
      </c>
      <c r="AQ309" s="8" t="n">
        <f aca="false">+AA309-AA308</f>
        <v>9</v>
      </c>
      <c r="AR309" s="6" t="n">
        <f aca="false">+AQ309/AJ309</f>
        <v>0.385714285715569</v>
      </c>
      <c r="AS309" s="6" t="n">
        <f aca="false">+AR309*24</f>
        <v>9.25714285717365</v>
      </c>
      <c r="AT309" s="8" t="n">
        <f aca="false">+AJ309/AQ309*60</f>
        <v>155.555555555038</v>
      </c>
      <c r="AU309" s="8" t="n">
        <f aca="false">+AK309/AQ309*60</f>
        <v>13.3333333333333</v>
      </c>
      <c r="AV309" s="32"/>
    </row>
    <row collapsed="false" customFormat="false" customHeight="false" hidden="false" ht="12.65" outlineLevel="0" r="310">
      <c r="A310" s="37" t="n">
        <v>40704.7743055556</v>
      </c>
      <c r="B310" s="2" t="n">
        <v>53684</v>
      </c>
      <c r="C310" s="0" t="n">
        <v>118562</v>
      </c>
      <c r="D310" s="3" t="n">
        <v>22.4</v>
      </c>
      <c r="E310" s="53" t="n">
        <v>13</v>
      </c>
      <c r="F310" s="3" t="n">
        <v>15.9</v>
      </c>
      <c r="G310" s="4" t="n">
        <v>16</v>
      </c>
      <c r="H310" s="4" t="n">
        <v>22.5</v>
      </c>
      <c r="I310" s="4" t="n">
        <v>24.4</v>
      </c>
      <c r="J310" s="4" t="n">
        <v>22</v>
      </c>
      <c r="K310" s="4" t="n">
        <v>22.1</v>
      </c>
      <c r="L310" s="4" t="n">
        <v>23.4</v>
      </c>
      <c r="M310" s="4" t="n">
        <v>21</v>
      </c>
      <c r="N310" s="4" t="n">
        <v>21.5</v>
      </c>
      <c r="O310" s="2" t="n">
        <v>20</v>
      </c>
      <c r="P310" s="5" t="n">
        <v>7</v>
      </c>
      <c r="Q310" s="5" t="n">
        <v>0</v>
      </c>
      <c r="R310" s="5" t="n">
        <v>6</v>
      </c>
      <c r="S310" s="5" t="s">
        <v>48</v>
      </c>
      <c r="T310" s="5" t="s">
        <v>48</v>
      </c>
      <c r="U310" s="5" t="n">
        <v>55</v>
      </c>
      <c r="V310" s="5" t="n">
        <v>19</v>
      </c>
      <c r="W310" s="5" t="n">
        <v>33</v>
      </c>
      <c r="X310" s="5" t="n">
        <v>7</v>
      </c>
      <c r="Y310" s="5" t="n">
        <v>15</v>
      </c>
      <c r="Z310" s="5" t="n">
        <v>52</v>
      </c>
      <c r="AA310" s="5" t="n">
        <v>15477</v>
      </c>
      <c r="AB310" s="5" t="n">
        <v>10734</v>
      </c>
      <c r="AC310" s="5" t="n">
        <v>789</v>
      </c>
      <c r="AD310" s="6" t="n">
        <f aca="false">+(B310-B309)/(A310-A309)</f>
        <v>20</v>
      </c>
      <c r="AE310" s="33" t="n">
        <f aca="false">+(C310-C309)/(A310-A309)</f>
        <v>4</v>
      </c>
      <c r="AF310" s="6" t="n">
        <f aca="false">+AD310-AE310</f>
        <v>16</v>
      </c>
      <c r="AG310" s="6" t="n">
        <f aca="false">AVERAGE(D310:E310)</f>
        <v>17.7</v>
      </c>
      <c r="AH310" s="7" t="n">
        <f aca="false">(G310+G309)/2</f>
        <v>17.5</v>
      </c>
      <c r="AI310" s="7" t="n">
        <f aca="false">+G310-F310</f>
        <v>0.0999999999999996</v>
      </c>
      <c r="AJ310" s="8" t="n">
        <f aca="false">(+A310-A309)*24</f>
        <v>24</v>
      </c>
      <c r="AK310" s="8" t="n">
        <f aca="false">+AB310-AB309</f>
        <v>1</v>
      </c>
      <c r="AL310" s="8" t="n">
        <f aca="false">+AK310/AJ310*100</f>
        <v>4.16666666666667</v>
      </c>
      <c r="AM310" s="9" t="n">
        <f aca="false">+(C310-C309)/AK310</f>
        <v>4</v>
      </c>
      <c r="AN310" s="8" t="n">
        <f aca="false">+AK310/AJ310*24</f>
        <v>1</v>
      </c>
      <c r="AO310" s="8" t="n">
        <f aca="false">+AC310-AC309</f>
        <v>0</v>
      </c>
      <c r="AP310" s="8" t="n">
        <f aca="false">+AO310/AJ310*24</f>
        <v>0</v>
      </c>
      <c r="AQ310" s="8" t="n">
        <f aca="false">+AA310-AA309</f>
        <v>7</v>
      </c>
      <c r="AR310" s="6" t="n">
        <f aca="false">+AQ310/AJ310</f>
        <v>0.291666666666667</v>
      </c>
      <c r="AS310" s="6" t="n">
        <f aca="false">+AR310*24</f>
        <v>7</v>
      </c>
      <c r="AT310" s="8" t="n">
        <f aca="false">+AJ310/AQ310*60</f>
        <v>205.714285714286</v>
      </c>
      <c r="AU310" s="8" t="n">
        <f aca="false">+AK310/AQ310*60</f>
        <v>8.57142857142857</v>
      </c>
      <c r="AV310" s="32"/>
    </row>
    <row collapsed="false" customFormat="false" customHeight="false" hidden="false" ht="12.65" outlineLevel="0" r="311">
      <c r="A311" s="37" t="n">
        <v>40706.7048611111</v>
      </c>
      <c r="B311" s="2" t="n">
        <v>53720</v>
      </c>
      <c r="C311" s="0" t="n">
        <v>118567</v>
      </c>
      <c r="D311" s="3" t="n">
        <v>19</v>
      </c>
      <c r="E311" s="53" t="n">
        <v>13</v>
      </c>
      <c r="F311" s="3" t="n">
        <v>17</v>
      </c>
      <c r="G311" s="4" t="n">
        <v>18</v>
      </c>
      <c r="H311" s="4" t="n">
        <v>22.6</v>
      </c>
      <c r="I311" s="4" t="n">
        <v>22.9</v>
      </c>
      <c r="J311" s="4" t="n">
        <v>20.5</v>
      </c>
      <c r="K311" s="4" t="n">
        <v>22</v>
      </c>
      <c r="L311" s="4" t="n">
        <v>22.9</v>
      </c>
      <c r="M311" s="4" t="n">
        <v>20</v>
      </c>
      <c r="N311" s="4" t="n">
        <v>21.5</v>
      </c>
      <c r="O311" s="2" t="n">
        <v>20</v>
      </c>
      <c r="P311" s="5" t="n">
        <v>7</v>
      </c>
      <c r="Q311" s="5" t="n">
        <v>0</v>
      </c>
      <c r="R311" s="5" t="n">
        <v>6</v>
      </c>
      <c r="S311" s="5" t="s">
        <v>48</v>
      </c>
      <c r="T311" s="5" t="s">
        <v>48</v>
      </c>
      <c r="U311" s="5" t="n">
        <v>40</v>
      </c>
      <c r="V311" s="5" t="n">
        <v>17</v>
      </c>
      <c r="W311" s="5" t="n">
        <v>27</v>
      </c>
      <c r="X311" s="5" t="n">
        <v>19</v>
      </c>
      <c r="Y311" s="5" t="n">
        <v>23</v>
      </c>
      <c r="Z311" s="5" t="n">
        <v>44</v>
      </c>
      <c r="AA311" s="5" t="n">
        <v>15489</v>
      </c>
      <c r="AB311" s="5" t="n">
        <v>10736</v>
      </c>
      <c r="AC311" s="5" t="n">
        <v>789</v>
      </c>
      <c r="AD311" s="6" t="n">
        <f aca="false">+(B311-B310)/(A311-A310)</f>
        <v>18.6474820143963</v>
      </c>
      <c r="AE311" s="33" t="n">
        <f aca="false">+(C311-C310)/(A311-A310)</f>
        <v>2.58992805755504</v>
      </c>
      <c r="AF311" s="6" t="n">
        <f aca="false">+AD311-AE311</f>
        <v>16.0575539568413</v>
      </c>
      <c r="AG311" s="6" t="n">
        <f aca="false">AVERAGE(D311:E311)</f>
        <v>16</v>
      </c>
      <c r="AH311" s="7" t="n">
        <f aca="false">(G311+G310)/2</f>
        <v>17</v>
      </c>
      <c r="AI311" s="7" t="n">
        <f aca="false">+G311-F311</f>
        <v>1</v>
      </c>
      <c r="AJ311" s="8" t="n">
        <f aca="false">(+A311-A310)*24</f>
        <v>46.3333333333139</v>
      </c>
      <c r="AK311" s="8" t="n">
        <f aca="false">+AB311-AB310</f>
        <v>2</v>
      </c>
      <c r="AL311" s="8" t="n">
        <f aca="false">+AK311/AJ311*100</f>
        <v>4.31654676259174</v>
      </c>
      <c r="AM311" s="9" t="n">
        <f aca="false">+(C311-C310)/AK311</f>
        <v>2.5</v>
      </c>
      <c r="AN311" s="8" t="n">
        <f aca="false">+AK311/AJ311*24</f>
        <v>1.03597122302202</v>
      </c>
      <c r="AO311" s="8" t="n">
        <f aca="false">+AC311-AC310</f>
        <v>0</v>
      </c>
      <c r="AP311" s="8" t="n">
        <f aca="false">+AO311/AJ311*24</f>
        <v>0</v>
      </c>
      <c r="AQ311" s="8" t="n">
        <f aca="false">+AA311-AA310</f>
        <v>12</v>
      </c>
      <c r="AR311" s="6" t="n">
        <f aca="false">+AQ311/AJ311</f>
        <v>0.258992805755504</v>
      </c>
      <c r="AS311" s="6" t="n">
        <f aca="false">+AR311*24</f>
        <v>6.2158273381321</v>
      </c>
      <c r="AT311" s="8" t="n">
        <f aca="false">+AJ311/AQ311*60</f>
        <v>231.66666666657</v>
      </c>
      <c r="AU311" s="8" t="n">
        <f aca="false">+AK311/AQ311*60</f>
        <v>10</v>
      </c>
      <c r="AV311" s="32"/>
    </row>
    <row collapsed="false" customFormat="false" customHeight="false" hidden="false" ht="12.65" outlineLevel="0" r="312">
      <c r="A312" s="37" t="n">
        <v>40707.7430555556</v>
      </c>
      <c r="B312" s="2" t="n">
        <v>53732</v>
      </c>
      <c r="C312" s="0" t="n">
        <v>118569</v>
      </c>
      <c r="D312" s="3" t="n">
        <v>22.9</v>
      </c>
      <c r="E312" s="53" t="n">
        <v>11</v>
      </c>
      <c r="F312" s="3" t="n">
        <v>18.5</v>
      </c>
      <c r="G312" s="4" t="n">
        <v>18</v>
      </c>
      <c r="H312" s="4" t="n">
        <v>22.9</v>
      </c>
      <c r="I312" s="4" t="n">
        <v>24.4</v>
      </c>
      <c r="J312" s="4" t="n">
        <v>20.5</v>
      </c>
      <c r="K312" s="4" t="n">
        <v>22.5</v>
      </c>
      <c r="L312" s="4" t="n">
        <v>23.4</v>
      </c>
      <c r="M312" s="4" t="n">
        <v>20</v>
      </c>
      <c r="N312" s="4" t="n">
        <v>22</v>
      </c>
      <c r="O312" s="2" t="n">
        <v>20</v>
      </c>
      <c r="P312" s="5" t="n">
        <v>7</v>
      </c>
      <c r="Q312" s="5" t="n">
        <v>0</v>
      </c>
      <c r="R312" s="5" t="n">
        <v>6</v>
      </c>
      <c r="S312" s="5" t="s">
        <v>51</v>
      </c>
      <c r="T312" s="5" t="s">
        <v>48</v>
      </c>
      <c r="U312" s="5" t="n">
        <v>57</v>
      </c>
      <c r="V312" s="5" t="s">
        <v>63</v>
      </c>
      <c r="W312" s="5" t="n">
        <v>22</v>
      </c>
      <c r="X312" s="5" t="n">
        <v>7</v>
      </c>
      <c r="Y312" s="5" t="n">
        <v>11</v>
      </c>
      <c r="Z312" s="5" t="n">
        <v>53</v>
      </c>
      <c r="AA312" s="5" t="n">
        <v>15493</v>
      </c>
      <c r="AB312" s="5" t="n">
        <v>10737</v>
      </c>
      <c r="AC312" s="5" t="n">
        <v>789</v>
      </c>
      <c r="AD312" s="6" t="n">
        <f aca="false">+(B312-B311)/(A312-A311)</f>
        <v>11.5585284280846</v>
      </c>
      <c r="AE312" s="33" t="n">
        <f aca="false">+(C312-C311)/(A312-A311)</f>
        <v>1.92642140468077</v>
      </c>
      <c r="AF312" s="6" t="n">
        <f aca="false">+AD312-AE312</f>
        <v>9.63210702340387</v>
      </c>
      <c r="AG312" s="6" t="n">
        <f aca="false">AVERAGE(D312:E312)</f>
        <v>16.95</v>
      </c>
      <c r="AH312" s="7" t="n">
        <f aca="false">(G312+G311)/2</f>
        <v>18</v>
      </c>
      <c r="AI312" s="7" t="n">
        <f aca="false">+G312-F312</f>
        <v>-0.5</v>
      </c>
      <c r="AJ312" s="8" t="n">
        <f aca="false">(+A312-A311)*24</f>
        <v>24.9166666666861</v>
      </c>
      <c r="AK312" s="8" t="n">
        <f aca="false">+AB312-AB311</f>
        <v>1</v>
      </c>
      <c r="AL312" s="8" t="n">
        <f aca="false">+AK312/AJ312*100</f>
        <v>4.01337792641828</v>
      </c>
      <c r="AM312" s="9" t="n">
        <f aca="false">+(C312-C311)/AK312</f>
        <v>2</v>
      </c>
      <c r="AN312" s="8" t="n">
        <f aca="false">+AK312/AJ312*24</f>
        <v>0.963210702340387</v>
      </c>
      <c r="AO312" s="8" t="n">
        <f aca="false">+AC312-AC311</f>
        <v>0</v>
      </c>
      <c r="AP312" s="8" t="n">
        <f aca="false">+AO312/AJ312*24</f>
        <v>0</v>
      </c>
      <c r="AQ312" s="8" t="n">
        <f aca="false">+AA312-AA311</f>
        <v>4</v>
      </c>
      <c r="AR312" s="6" t="n">
        <f aca="false">+AQ312/AJ312</f>
        <v>0.160535117056731</v>
      </c>
      <c r="AS312" s="6" t="n">
        <f aca="false">+AR312*24</f>
        <v>3.85284280936155</v>
      </c>
      <c r="AT312" s="8" t="n">
        <f aca="false">+AJ312/AQ312*60</f>
        <v>373.750000000291</v>
      </c>
      <c r="AU312" s="8" t="n">
        <f aca="false">+AK312/AQ312*60</f>
        <v>15</v>
      </c>
      <c r="AV312" s="32" t="s">
        <v>201</v>
      </c>
    </row>
    <row collapsed="false" customFormat="false" customHeight="false" hidden="false" ht="12.65" outlineLevel="0" r="313">
      <c r="A313" s="37" t="n">
        <v>40708.90625</v>
      </c>
      <c r="B313" s="2" t="n">
        <v>53749</v>
      </c>
      <c r="C313" s="0" t="n">
        <v>118572</v>
      </c>
      <c r="D313" s="3" t="n">
        <v>24.3</v>
      </c>
      <c r="E313" s="53" t="n">
        <v>13.5</v>
      </c>
      <c r="F313" s="3" t="n">
        <v>14.3</v>
      </c>
      <c r="G313" s="4" t="n">
        <v>14</v>
      </c>
      <c r="H313" s="4" t="n">
        <v>23.7</v>
      </c>
      <c r="I313" s="4" t="n">
        <v>25.4</v>
      </c>
      <c r="J313" s="4" t="n">
        <v>21</v>
      </c>
      <c r="K313" s="4" t="n">
        <v>22.8</v>
      </c>
      <c r="L313" s="4" t="n">
        <v>23.4</v>
      </c>
      <c r="M313" s="4" t="n">
        <v>20.5</v>
      </c>
      <c r="N313" s="4" t="n">
        <v>22</v>
      </c>
      <c r="O313" s="2" t="n">
        <v>20</v>
      </c>
      <c r="P313" s="5" t="n">
        <v>7</v>
      </c>
      <c r="Q313" s="5" t="n">
        <v>0</v>
      </c>
      <c r="R313" s="5" t="n">
        <v>6</v>
      </c>
      <c r="S313" s="5" t="s">
        <v>48</v>
      </c>
      <c r="T313" s="5" t="s">
        <v>48</v>
      </c>
      <c r="U313" s="5" t="n">
        <v>41</v>
      </c>
      <c r="V313" s="5" t="n">
        <v>15</v>
      </c>
      <c r="W313" s="5" t="n">
        <v>30</v>
      </c>
      <c r="X313" s="5" t="n">
        <v>15</v>
      </c>
      <c r="Y313" s="5" t="n">
        <v>19</v>
      </c>
      <c r="Z313" s="5" t="n">
        <v>44</v>
      </c>
      <c r="AA313" s="5" t="n">
        <v>15499</v>
      </c>
      <c r="AB313" s="5" t="n">
        <v>10738</v>
      </c>
      <c r="AC313" s="5" t="n">
        <v>789</v>
      </c>
      <c r="AD313" s="6" t="n">
        <f aca="false">+(B313-B312)/(A313-A312)</f>
        <v>14.6149253731242</v>
      </c>
      <c r="AE313" s="33" t="n">
        <f aca="false">+(C313-C312)/(A313-A312)</f>
        <v>2.57910447761015</v>
      </c>
      <c r="AF313" s="6" t="n">
        <f aca="false">+AD313-AE313</f>
        <v>12.035820895514</v>
      </c>
      <c r="AG313" s="6" t="n">
        <f aca="false">AVERAGE(D313:E313)</f>
        <v>18.9</v>
      </c>
      <c r="AH313" s="7" t="n">
        <f aca="false">(G313+G312)/2</f>
        <v>16</v>
      </c>
      <c r="AI313" s="7" t="n">
        <f aca="false">+G313-F313</f>
        <v>-0.300000000000001</v>
      </c>
      <c r="AJ313" s="8" t="n">
        <f aca="false">(+A313-A312)*24</f>
        <v>27.9166666666861</v>
      </c>
      <c r="AK313" s="8" t="n">
        <f aca="false">+AB313-AB312</f>
        <v>1</v>
      </c>
      <c r="AL313" s="8" t="n">
        <f aca="false">+AK313/AJ313*100</f>
        <v>3.58208955223632</v>
      </c>
      <c r="AM313" s="9" t="n">
        <f aca="false">+(C313-C312)/AK313</f>
        <v>3</v>
      </c>
      <c r="AN313" s="8" t="n">
        <f aca="false">+AK313/AJ313*24</f>
        <v>0.859701492536716</v>
      </c>
      <c r="AO313" s="8" t="n">
        <f aca="false">+AC313-AC312</f>
        <v>0</v>
      </c>
      <c r="AP313" s="8" t="n">
        <f aca="false">+AO313/AJ313*24</f>
        <v>0</v>
      </c>
      <c r="AQ313" s="8" t="n">
        <f aca="false">+AA313-AA312</f>
        <v>6</v>
      </c>
      <c r="AR313" s="6" t="n">
        <f aca="false">+AQ313/AJ313</f>
        <v>0.214925373134179</v>
      </c>
      <c r="AS313" s="6" t="n">
        <f aca="false">+AR313*24</f>
        <v>5.1582089552203</v>
      </c>
      <c r="AT313" s="8" t="n">
        <f aca="false">+AJ313/AQ313*60</f>
        <v>279.166666666861</v>
      </c>
      <c r="AU313" s="8" t="n">
        <f aca="false">+AK313/AQ313*60</f>
        <v>10</v>
      </c>
      <c r="AV313" s="32"/>
    </row>
    <row collapsed="false" customFormat="false" customHeight="false" hidden="false" ht="12.65" outlineLevel="0" r="314">
      <c r="A314" s="37" t="n">
        <v>40709.8402777778</v>
      </c>
      <c r="B314" s="2" t="n">
        <v>53763</v>
      </c>
      <c r="C314" s="0" t="n">
        <v>118575</v>
      </c>
      <c r="D314" s="3" t="n">
        <v>24.4</v>
      </c>
      <c r="E314" s="53" t="n">
        <v>12</v>
      </c>
      <c r="F314" s="3" t="n">
        <v>23.7</v>
      </c>
      <c r="G314" s="4" t="n">
        <v>17</v>
      </c>
      <c r="H314" s="4" t="n">
        <v>24.8</v>
      </c>
      <c r="I314" s="4" t="n">
        <v>24.9</v>
      </c>
      <c r="J314" s="4" t="n">
        <v>21.9</v>
      </c>
      <c r="K314" s="4" t="n">
        <v>23</v>
      </c>
      <c r="L314" s="4" t="n">
        <v>23.9</v>
      </c>
      <c r="M314" s="4" t="n">
        <v>20.5</v>
      </c>
      <c r="N314" s="4" t="n">
        <v>22.5</v>
      </c>
      <c r="O314" s="2" t="n">
        <v>20</v>
      </c>
      <c r="P314" s="5" t="n">
        <v>7</v>
      </c>
      <c r="Q314" s="5" t="n">
        <v>0</v>
      </c>
      <c r="R314" s="5" t="n">
        <v>6</v>
      </c>
      <c r="S314" s="5" t="s">
        <v>48</v>
      </c>
      <c r="T314" s="5" t="s">
        <v>48</v>
      </c>
      <c r="U314" s="5" t="n">
        <v>41</v>
      </c>
      <c r="V314" s="5" t="n">
        <v>12</v>
      </c>
      <c r="W314" s="5" t="n">
        <v>32</v>
      </c>
      <c r="X314" s="5" t="n">
        <v>11</v>
      </c>
      <c r="Y314" s="5" t="n">
        <v>16</v>
      </c>
      <c r="Z314" s="5" t="n">
        <v>45</v>
      </c>
      <c r="AA314" s="5" t="n">
        <v>15504</v>
      </c>
      <c r="AB314" s="5" t="n">
        <v>10739</v>
      </c>
      <c r="AC314" s="5" t="n">
        <v>789</v>
      </c>
      <c r="AD314" s="6" t="n">
        <f aca="false">+(B314-B313)/(A314-A313)</f>
        <v>14.9888475835912</v>
      </c>
      <c r="AE314" s="33" t="n">
        <f aca="false">+(C314-C313)/(A314-A313)</f>
        <v>3.21189591076955</v>
      </c>
      <c r="AF314" s="6" t="n">
        <f aca="false">+AD314-AE314</f>
        <v>11.7769516728217</v>
      </c>
      <c r="AG314" s="6" t="n">
        <f aca="false">AVERAGE(D314:E314)</f>
        <v>18.2</v>
      </c>
      <c r="AH314" s="7" t="n">
        <f aca="false">(G314+G313)/2</f>
        <v>15.5</v>
      </c>
      <c r="AI314" s="7" t="n">
        <f aca="false">+G314-F314</f>
        <v>-6.7</v>
      </c>
      <c r="AJ314" s="8" t="n">
        <f aca="false">(+A314-A313)*24</f>
        <v>22.4166666667443</v>
      </c>
      <c r="AK314" s="8" t="n">
        <f aca="false">+AB314-AB313</f>
        <v>1</v>
      </c>
      <c r="AL314" s="8" t="n">
        <f aca="false">+AK314/AJ314*100</f>
        <v>4.46096654273549</v>
      </c>
      <c r="AM314" s="9" t="n">
        <f aca="false">+(C314-C313)/AK314</f>
        <v>3</v>
      </c>
      <c r="AN314" s="8" t="n">
        <f aca="false">+AK314/AJ314*24</f>
        <v>1.07063197025652</v>
      </c>
      <c r="AO314" s="8" t="n">
        <f aca="false">+AC314-AC313</f>
        <v>0</v>
      </c>
      <c r="AP314" s="8" t="n">
        <f aca="false">+AO314/AJ314*24</f>
        <v>0</v>
      </c>
      <c r="AQ314" s="8" t="n">
        <f aca="false">+AA314-AA313</f>
        <v>5</v>
      </c>
      <c r="AR314" s="6" t="n">
        <f aca="false">+AQ314/AJ314</f>
        <v>0.223048327136774</v>
      </c>
      <c r="AS314" s="6" t="n">
        <f aca="false">+AR314*24</f>
        <v>5.35315985128258</v>
      </c>
      <c r="AT314" s="8" t="n">
        <f aca="false">+AJ314/AQ314*60</f>
        <v>269.000000000931</v>
      </c>
      <c r="AU314" s="8" t="n">
        <f aca="false">+AK314/AQ314*60</f>
        <v>12</v>
      </c>
      <c r="AV314" s="32"/>
    </row>
    <row collapsed="false" customFormat="false" customHeight="false" hidden="false" ht="12.65" outlineLevel="0" r="315">
      <c r="A315" s="37" t="n">
        <v>40710.8402777778</v>
      </c>
      <c r="B315" s="2" t="n">
        <v>53781</v>
      </c>
      <c r="C315" s="0" t="n">
        <v>118580</v>
      </c>
      <c r="D315" s="3" t="n">
        <v>27.4</v>
      </c>
      <c r="E315" s="53" t="n">
        <v>10</v>
      </c>
      <c r="F315" s="3" t="n">
        <v>18.4</v>
      </c>
      <c r="G315" s="4" t="n">
        <v>17</v>
      </c>
      <c r="H315" s="4" t="n">
        <v>24.2</v>
      </c>
      <c r="I315" s="4" t="n">
        <v>25.4</v>
      </c>
      <c r="J315" s="4" t="n">
        <v>22.5</v>
      </c>
      <c r="K315" s="4" t="n">
        <v>22.3</v>
      </c>
      <c r="L315" s="4" t="n">
        <v>24.3</v>
      </c>
      <c r="M315" s="4" t="n">
        <v>21</v>
      </c>
      <c r="N315" s="4" t="n">
        <v>21.5</v>
      </c>
      <c r="O315" s="2" t="n">
        <v>20</v>
      </c>
      <c r="P315" s="5" t="n">
        <v>7</v>
      </c>
      <c r="Q315" s="5" t="n">
        <v>0</v>
      </c>
      <c r="R315" s="5" t="n">
        <v>6</v>
      </c>
      <c r="S315" s="5" t="s">
        <v>48</v>
      </c>
      <c r="T315" s="5" t="s">
        <v>48</v>
      </c>
      <c r="U315" s="5" t="n">
        <v>42</v>
      </c>
      <c r="V315" s="5" t="n">
        <v>18</v>
      </c>
      <c r="W315" s="5" t="n">
        <v>31</v>
      </c>
      <c r="X315" s="5" t="n">
        <v>13</v>
      </c>
      <c r="Y315" s="5" t="n">
        <v>16</v>
      </c>
      <c r="Z315" s="5" t="n">
        <v>46</v>
      </c>
      <c r="AA315" s="5" t="n">
        <v>15509</v>
      </c>
      <c r="AB315" s="5" t="n">
        <v>10740</v>
      </c>
      <c r="AC315" s="5" t="n">
        <v>789</v>
      </c>
      <c r="AD315" s="6" t="n">
        <f aca="false">+(B315-B314)/(A315-A314)</f>
        <v>18</v>
      </c>
      <c r="AE315" s="33" t="n">
        <f aca="false">+(C315-C314)/(A315-A314)</f>
        <v>5</v>
      </c>
      <c r="AF315" s="6" t="n">
        <f aca="false">+AD315-AE315</f>
        <v>13</v>
      </c>
      <c r="AG315" s="6" t="n">
        <f aca="false">AVERAGE(D315:E315)</f>
        <v>18.7</v>
      </c>
      <c r="AH315" s="7" t="n">
        <f aca="false">(G315+G314)/2</f>
        <v>17</v>
      </c>
      <c r="AI315" s="7" t="n">
        <f aca="false">+G315-F315</f>
        <v>-1.4</v>
      </c>
      <c r="AJ315" s="8" t="n">
        <f aca="false">(+A315-A314)*24</f>
        <v>24</v>
      </c>
      <c r="AK315" s="8" t="n">
        <f aca="false">+AB315-AB314</f>
        <v>1</v>
      </c>
      <c r="AL315" s="8" t="n">
        <f aca="false">+AK315/AJ315*100</f>
        <v>4.16666666666667</v>
      </c>
      <c r="AM315" s="9" t="n">
        <f aca="false">+(C315-C314)/AK315</f>
        <v>5</v>
      </c>
      <c r="AN315" s="8" t="n">
        <f aca="false">+AK315/AJ315*24</f>
        <v>1</v>
      </c>
      <c r="AO315" s="8" t="n">
        <f aca="false">+AC315-AC314</f>
        <v>0</v>
      </c>
      <c r="AP315" s="8" t="n">
        <f aca="false">+AO315/AJ315*24</f>
        <v>0</v>
      </c>
      <c r="AQ315" s="8" t="n">
        <f aca="false">+AA315-AA314</f>
        <v>5</v>
      </c>
      <c r="AR315" s="6" t="n">
        <f aca="false">+AQ315/AJ315</f>
        <v>0.208333333333333</v>
      </c>
      <c r="AS315" s="6" t="n">
        <f aca="false">+AR315*24</f>
        <v>5</v>
      </c>
      <c r="AT315" s="8" t="n">
        <f aca="false">+AJ315/AQ315*60</f>
        <v>288</v>
      </c>
      <c r="AU315" s="8" t="n">
        <f aca="false">+AK315/AQ315*60</f>
        <v>12</v>
      </c>
      <c r="AV315" s="32" t="s">
        <v>202</v>
      </c>
    </row>
    <row collapsed="false" customFormat="false" customHeight="false" hidden="false" ht="12.65" outlineLevel="0" r="316">
      <c r="A316" s="37" t="n">
        <v>40711.9222222222</v>
      </c>
      <c r="B316" s="2" t="n">
        <v>53795</v>
      </c>
      <c r="C316" s="0" t="n">
        <v>118582</v>
      </c>
      <c r="D316" s="3" t="n">
        <v>19.6</v>
      </c>
      <c r="E316" s="53" t="n">
        <v>11</v>
      </c>
      <c r="F316" s="3" t="n">
        <v>13.4</v>
      </c>
      <c r="G316" s="4" t="n">
        <v>14</v>
      </c>
      <c r="H316" s="4" t="n">
        <v>21.9</v>
      </c>
      <c r="I316" s="4" t="n">
        <v>24.4</v>
      </c>
      <c r="J316" s="4" t="n">
        <v>21</v>
      </c>
      <c r="K316" s="4" t="n">
        <v>20.9</v>
      </c>
      <c r="L316" s="4" t="n">
        <v>22.9</v>
      </c>
      <c r="M316" s="4" t="n">
        <v>20.5</v>
      </c>
      <c r="N316" s="4" t="n">
        <v>20.5</v>
      </c>
      <c r="O316" s="2" t="n">
        <v>20</v>
      </c>
      <c r="P316" s="5" t="n">
        <v>7</v>
      </c>
      <c r="Q316" s="5" t="n">
        <v>0</v>
      </c>
      <c r="R316" s="5" t="n">
        <v>6</v>
      </c>
      <c r="S316" s="5" t="s">
        <v>48</v>
      </c>
      <c r="T316" s="5" t="s">
        <v>48</v>
      </c>
      <c r="U316" s="5" t="n">
        <v>39</v>
      </c>
      <c r="V316" s="5" t="n">
        <v>27</v>
      </c>
      <c r="W316" s="5" t="n">
        <v>27</v>
      </c>
      <c r="X316" s="5" t="n">
        <v>19</v>
      </c>
      <c r="Y316" s="5" t="n">
        <v>22</v>
      </c>
      <c r="Z316" s="5" t="n">
        <v>44</v>
      </c>
      <c r="AA316" s="5" t="n">
        <v>15513</v>
      </c>
      <c r="AB316" s="5" t="n">
        <v>10741</v>
      </c>
      <c r="AC316" s="5" t="n">
        <v>789</v>
      </c>
      <c r="AD316" s="6" t="n">
        <f aca="false">+(B316-B315)/(A316-A315)</f>
        <v>12.9396662387928</v>
      </c>
      <c r="AE316" s="33" t="n">
        <f aca="false">+(C316-C315)/(A316-A315)</f>
        <v>1.84852374839897</v>
      </c>
      <c r="AF316" s="6" t="n">
        <f aca="false">+AD316-AE316</f>
        <v>11.0911424903938</v>
      </c>
      <c r="AG316" s="6" t="n">
        <f aca="false">AVERAGE(D316:E316)</f>
        <v>15.3</v>
      </c>
      <c r="AH316" s="7" t="n">
        <f aca="false">(G316+G315)/2</f>
        <v>15.5</v>
      </c>
      <c r="AI316" s="7" t="n">
        <f aca="false">+G316-F316</f>
        <v>0.6</v>
      </c>
      <c r="AJ316" s="8" t="n">
        <f aca="false">(+A316-A315)*24</f>
        <v>25.9666666666162</v>
      </c>
      <c r="AK316" s="8" t="n">
        <f aca="false">+AB316-AB315</f>
        <v>1</v>
      </c>
      <c r="AL316" s="8" t="n">
        <f aca="false">+AK316/AJ316*100</f>
        <v>3.85109114249785</v>
      </c>
      <c r="AM316" s="9" t="n">
        <f aca="false">+(C316-C315)/AK316</f>
        <v>2</v>
      </c>
      <c r="AN316" s="8" t="n">
        <f aca="false">+AK316/AJ316*24</f>
        <v>0.924261874199485</v>
      </c>
      <c r="AO316" s="8" t="n">
        <f aca="false">+AC316-AC315</f>
        <v>0</v>
      </c>
      <c r="AP316" s="8" t="n">
        <f aca="false">+AO316/AJ316*24</f>
        <v>0</v>
      </c>
      <c r="AQ316" s="8" t="n">
        <f aca="false">+AA316-AA315</f>
        <v>4</v>
      </c>
      <c r="AR316" s="6" t="n">
        <f aca="false">+AQ316/AJ316</f>
        <v>0.154043645699914</v>
      </c>
      <c r="AS316" s="6" t="n">
        <f aca="false">+AR316*24</f>
        <v>3.69704749679794</v>
      </c>
      <c r="AT316" s="8" t="n">
        <f aca="false">+AJ316/AQ316*60</f>
        <v>389.499999999243</v>
      </c>
      <c r="AU316" s="8" t="n">
        <f aca="false">+AK316/AQ316*60</f>
        <v>15</v>
      </c>
      <c r="AV316" s="32"/>
    </row>
    <row collapsed="false" customFormat="false" customHeight="false" hidden="false" ht="12.65" outlineLevel="0" r="317">
      <c r="A317" s="37" t="n">
        <v>40712.8229166667</v>
      </c>
      <c r="B317" s="2" t="n">
        <v>53805</v>
      </c>
      <c r="C317" s="0" t="n">
        <v>118584</v>
      </c>
      <c r="D317" s="3" t="n">
        <v>25.5</v>
      </c>
      <c r="E317" s="53" t="n">
        <v>11</v>
      </c>
      <c r="F317" s="3" t="n">
        <v>22.9</v>
      </c>
      <c r="G317" s="4" t="n">
        <v>18</v>
      </c>
      <c r="H317" s="4" t="n">
        <v>22.6</v>
      </c>
      <c r="I317" s="4" t="n">
        <v>22.9</v>
      </c>
      <c r="J317" s="4" t="n">
        <v>20.5</v>
      </c>
      <c r="K317" s="4" t="n">
        <v>22.4</v>
      </c>
      <c r="L317" s="4" t="n">
        <v>22.4</v>
      </c>
      <c r="M317" s="4" t="n">
        <v>19.5</v>
      </c>
      <c r="N317" s="4" t="n">
        <v>21.5</v>
      </c>
      <c r="O317" s="2" t="n">
        <v>20</v>
      </c>
      <c r="P317" s="5" t="n">
        <v>7</v>
      </c>
      <c r="Q317" s="5" t="n">
        <v>0</v>
      </c>
      <c r="R317" s="5" t="n">
        <v>6</v>
      </c>
      <c r="S317" s="5" t="s">
        <v>48</v>
      </c>
      <c r="T317" s="5" t="s">
        <v>48</v>
      </c>
      <c r="U317" s="5" t="n">
        <v>39</v>
      </c>
      <c r="V317" s="5" t="n">
        <v>16</v>
      </c>
      <c r="W317" s="5" t="n">
        <v>28</v>
      </c>
      <c r="X317" s="5" t="n">
        <v>17</v>
      </c>
      <c r="Y317" s="5" t="n">
        <v>20</v>
      </c>
      <c r="Z317" s="5" t="n">
        <v>41</v>
      </c>
      <c r="AA317" s="5" t="n">
        <v>15516</v>
      </c>
      <c r="AB317" s="5" t="n">
        <v>10741</v>
      </c>
      <c r="AC317" s="5" t="n">
        <v>789</v>
      </c>
      <c r="AD317" s="6" t="n">
        <f aca="false">+(B317-B316)/(A317-A316)</f>
        <v>11.1025443331202</v>
      </c>
      <c r="AE317" s="33" t="n">
        <f aca="false">+(C317-C316)/(A317-A316)</f>
        <v>2.22050886662404</v>
      </c>
      <c r="AF317" s="6" t="n">
        <f aca="false">+AD317-AE317</f>
        <v>8.88203546649614</v>
      </c>
      <c r="AG317" s="6" t="n">
        <f aca="false">AVERAGE(D317:E317)</f>
        <v>18.25</v>
      </c>
      <c r="AH317" s="7" t="n">
        <f aca="false">(G317+G316)/2</f>
        <v>16</v>
      </c>
      <c r="AI317" s="7" t="n">
        <f aca="false">+G317-F317</f>
        <v>-4.9</v>
      </c>
      <c r="AJ317" s="8" t="n">
        <f aca="false">(+A317-A316)*24</f>
        <v>21.6166666665813</v>
      </c>
      <c r="AK317" s="8" t="n">
        <f aca="false">+AB317-AB316</f>
        <v>0</v>
      </c>
      <c r="AL317" s="8" t="n">
        <f aca="false">+AK317/AJ317*100</f>
        <v>0</v>
      </c>
      <c r="AM317" s="9" t="e">
        <f aca="false">+(C317-C316)/AK317</f>
        <v>#DIV/0!</v>
      </c>
      <c r="AN317" s="8" t="n">
        <f aca="false">+AK317/AJ317*24</f>
        <v>0</v>
      </c>
      <c r="AO317" s="8" t="n">
        <f aca="false">+AC317-AC316</f>
        <v>0</v>
      </c>
      <c r="AP317" s="8" t="n">
        <f aca="false">+AO317/AJ317*24</f>
        <v>0</v>
      </c>
      <c r="AQ317" s="8" t="n">
        <f aca="false">+AA317-AA316</f>
        <v>3</v>
      </c>
      <c r="AR317" s="6" t="n">
        <f aca="false">+AQ317/AJ317</f>
        <v>0.138781804164002</v>
      </c>
      <c r="AS317" s="6" t="n">
        <f aca="false">+AR317*24</f>
        <v>3.33076329993605</v>
      </c>
      <c r="AT317" s="8" t="n">
        <f aca="false">+AJ317/AQ317*60</f>
        <v>432.333333331626</v>
      </c>
      <c r="AU317" s="8" t="n">
        <f aca="false">+AK317/AQ317*60</f>
        <v>0</v>
      </c>
      <c r="AV317" s="32"/>
    </row>
    <row collapsed="false" customFormat="false" customHeight="false" hidden="false" ht="12.65" outlineLevel="0" r="318">
      <c r="A318" s="37" t="n">
        <v>40713.8506944444</v>
      </c>
      <c r="B318" s="2" t="n">
        <v>53817</v>
      </c>
      <c r="C318" s="0" t="n">
        <v>118585</v>
      </c>
      <c r="D318" s="3" t="n">
        <v>22.3</v>
      </c>
      <c r="E318" s="53" t="n">
        <v>12.5</v>
      </c>
      <c r="F318" s="3" t="n">
        <v>15.4</v>
      </c>
      <c r="G318" s="4" t="n">
        <v>15</v>
      </c>
      <c r="H318" s="4" t="n">
        <v>21.7</v>
      </c>
      <c r="I318" s="4" t="n">
        <v>22.9</v>
      </c>
      <c r="J318" s="4" t="n">
        <v>21</v>
      </c>
      <c r="K318" s="4" t="n">
        <v>20.8</v>
      </c>
      <c r="L318" s="4" t="n">
        <v>22.4</v>
      </c>
      <c r="M318" s="4" t="n">
        <v>20</v>
      </c>
      <c r="N318" s="4" t="n">
        <v>20.5</v>
      </c>
      <c r="O318" s="2" t="n">
        <v>20</v>
      </c>
      <c r="P318" s="5" t="n">
        <v>7</v>
      </c>
      <c r="Q318" s="5" t="n">
        <v>0</v>
      </c>
      <c r="R318" s="5" t="n">
        <v>6</v>
      </c>
      <c r="S318" s="5" t="s">
        <v>48</v>
      </c>
      <c r="T318" s="5" t="s">
        <v>48</v>
      </c>
      <c r="U318" s="5" t="n">
        <v>37</v>
      </c>
      <c r="V318" s="5" t="n">
        <v>26</v>
      </c>
      <c r="W318" s="5" t="n">
        <v>25</v>
      </c>
      <c r="X318" s="5" t="n">
        <v>20</v>
      </c>
      <c r="Y318" s="5" t="n">
        <v>24</v>
      </c>
      <c r="Z318" s="5" t="n">
        <v>41</v>
      </c>
      <c r="AA318" s="5" t="n">
        <v>15519</v>
      </c>
      <c r="AB318" s="5" t="n">
        <v>10742</v>
      </c>
      <c r="AC318" s="5" t="n">
        <v>789</v>
      </c>
      <c r="AD318" s="6" t="n">
        <f aca="false">+(B318-B317)/(A318-A317)</f>
        <v>11.6756756756389</v>
      </c>
      <c r="AE318" s="33" t="n">
        <f aca="false">+(C318-C317)/(A318-A317)</f>
        <v>0.972972972969912</v>
      </c>
      <c r="AF318" s="6" t="n">
        <f aca="false">+AD318-AE318</f>
        <v>10.702702702669</v>
      </c>
      <c r="AG318" s="6" t="n">
        <f aca="false">AVERAGE(D318:E318)</f>
        <v>17.4</v>
      </c>
      <c r="AH318" s="7" t="n">
        <f aca="false">(G318+G317)/2</f>
        <v>16.5</v>
      </c>
      <c r="AI318" s="7" t="n">
        <f aca="false">+G318-F318</f>
        <v>-0.4</v>
      </c>
      <c r="AJ318" s="8" t="n">
        <f aca="false">(+A318-A317)*24</f>
        <v>24.6666666667443</v>
      </c>
      <c r="AK318" s="8" t="n">
        <f aca="false">+AB318-AB317</f>
        <v>1</v>
      </c>
      <c r="AL318" s="8" t="n">
        <f aca="false">+AK318/AJ318*100</f>
        <v>4.0540540540413</v>
      </c>
      <c r="AM318" s="9" t="n">
        <f aca="false">+(C318-C317)/AK318</f>
        <v>1</v>
      </c>
      <c r="AN318" s="8" t="n">
        <f aca="false">+AK318/AJ318*24</f>
        <v>0.972972972969912</v>
      </c>
      <c r="AO318" s="8" t="n">
        <f aca="false">+AC318-AC317</f>
        <v>0</v>
      </c>
      <c r="AP318" s="8" t="n">
        <f aca="false">+AO318/AJ318*24</f>
        <v>0</v>
      </c>
      <c r="AQ318" s="8" t="n">
        <f aca="false">+AA318-AA317</f>
        <v>3</v>
      </c>
      <c r="AR318" s="6" t="n">
        <f aca="false">+AQ318/AJ318</f>
        <v>0.121621621621239</v>
      </c>
      <c r="AS318" s="6" t="n">
        <f aca="false">+AR318*24</f>
        <v>2.91891891890973</v>
      </c>
      <c r="AT318" s="8" t="n">
        <f aca="false">+AJ318/AQ318*60</f>
        <v>493.333333334886</v>
      </c>
      <c r="AU318" s="8" t="n">
        <f aca="false">+AK318/AQ318*60</f>
        <v>20</v>
      </c>
      <c r="AV318" s="32"/>
    </row>
    <row collapsed="false" customFormat="false" customHeight="false" hidden="false" ht="12.65" outlineLevel="0" r="319">
      <c r="A319" s="37" t="n">
        <v>40714.8194444445</v>
      </c>
      <c r="B319" s="2" t="n">
        <v>53828</v>
      </c>
      <c r="C319" s="0" t="n">
        <v>118587</v>
      </c>
      <c r="D319" s="3" t="n">
        <v>22.4</v>
      </c>
      <c r="E319" s="53" t="n">
        <v>9.9</v>
      </c>
      <c r="F319" s="3" t="n">
        <v>21.4</v>
      </c>
      <c r="G319" s="4" t="n">
        <v>18</v>
      </c>
      <c r="H319" s="4" t="n">
        <v>22.5</v>
      </c>
      <c r="I319" s="4" t="n">
        <v>22.9</v>
      </c>
      <c r="J319" s="4" t="n">
        <v>20.3</v>
      </c>
      <c r="K319" s="4" t="n">
        <v>21.8</v>
      </c>
      <c r="L319" s="4" t="n">
        <v>22.4</v>
      </c>
      <c r="M319" s="4" t="n">
        <v>19</v>
      </c>
      <c r="N319" s="4" t="n">
        <v>21</v>
      </c>
      <c r="O319" s="2" t="n">
        <v>20</v>
      </c>
      <c r="P319" s="5" t="n">
        <v>7</v>
      </c>
      <c r="Q319" s="5" t="n">
        <v>0</v>
      </c>
      <c r="R319" s="5" t="n">
        <v>6</v>
      </c>
      <c r="S319" s="5" t="s">
        <v>51</v>
      </c>
      <c r="T319" s="5" t="s">
        <v>48</v>
      </c>
      <c r="U319" s="5" t="n">
        <v>52</v>
      </c>
      <c r="V319" s="5" t="s">
        <v>63</v>
      </c>
      <c r="W319" s="5" t="n">
        <v>28</v>
      </c>
      <c r="X319" s="5" t="n">
        <v>7</v>
      </c>
      <c r="Y319" s="5" t="n">
        <v>11</v>
      </c>
      <c r="Z319" s="5" t="n">
        <v>47</v>
      </c>
      <c r="AA319" s="5" t="n">
        <v>15524</v>
      </c>
      <c r="AB319" s="5" t="n">
        <v>10743</v>
      </c>
      <c r="AC319" s="5" t="n">
        <v>789</v>
      </c>
      <c r="AD319" s="6" t="n">
        <f aca="false">+(B319-B318)/(A319-A318)</f>
        <v>11.3548387096774</v>
      </c>
      <c r="AE319" s="33" t="n">
        <f aca="false">+(C319-C318)/(A319-A318)</f>
        <v>2.06451612903226</v>
      </c>
      <c r="AF319" s="6" t="n">
        <f aca="false">+AD319-AE319</f>
        <v>9.29032258064516</v>
      </c>
      <c r="AG319" s="6" t="n">
        <f aca="false">AVERAGE(D319:E319)</f>
        <v>16.15</v>
      </c>
      <c r="AH319" s="7" t="n">
        <f aca="false">(G319+G318)/2</f>
        <v>16.5</v>
      </c>
      <c r="AI319" s="7" t="n">
        <f aca="false">+G319-F319</f>
        <v>-3.4</v>
      </c>
      <c r="AJ319" s="8" t="n">
        <f aca="false">(+A319-A318)*24</f>
        <v>23.25</v>
      </c>
      <c r="AK319" s="8" t="n">
        <f aca="false">+AB319-AB318</f>
        <v>1</v>
      </c>
      <c r="AL319" s="8" t="n">
        <f aca="false">+AK319/AJ319*100</f>
        <v>4.30107526881721</v>
      </c>
      <c r="AM319" s="9" t="n">
        <f aca="false">+(C319-C318)/AK319</f>
        <v>2</v>
      </c>
      <c r="AN319" s="8" t="n">
        <f aca="false">+AK319/AJ319*24</f>
        <v>1.03225806451613</v>
      </c>
      <c r="AO319" s="8" t="n">
        <f aca="false">+AC319-AC318</f>
        <v>0</v>
      </c>
      <c r="AP319" s="8" t="n">
        <f aca="false">+AO319/AJ319*24</f>
        <v>0</v>
      </c>
      <c r="AQ319" s="8" t="n">
        <f aca="false">+AA319-AA318</f>
        <v>5</v>
      </c>
      <c r="AR319" s="6" t="n">
        <f aca="false">+AQ319/AJ319</f>
        <v>0.21505376344086</v>
      </c>
      <c r="AS319" s="6" t="n">
        <f aca="false">+AR319*24</f>
        <v>5.16129032258065</v>
      </c>
      <c r="AT319" s="8" t="n">
        <f aca="false">+AJ319/AQ319*60</f>
        <v>279</v>
      </c>
      <c r="AU319" s="8" t="n">
        <f aca="false">+AK319/AQ319*60</f>
        <v>12</v>
      </c>
      <c r="AV319" s="32"/>
    </row>
    <row collapsed="false" customFormat="false" customHeight="false" hidden="false" ht="12.65" outlineLevel="0" r="320">
      <c r="A320" s="37" t="n">
        <v>40715.7986111111</v>
      </c>
      <c r="B320" s="2" t="n">
        <v>53844</v>
      </c>
      <c r="C320" s="0" t="n">
        <v>118592</v>
      </c>
      <c r="D320" s="3" t="n">
        <v>24.4</v>
      </c>
      <c r="E320" s="53" t="n">
        <v>11.6</v>
      </c>
      <c r="F320" s="3" t="n">
        <v>15.9</v>
      </c>
      <c r="G320" s="4" t="n">
        <v>16</v>
      </c>
      <c r="H320" s="4" t="n">
        <v>22.8</v>
      </c>
      <c r="I320" s="4" t="n">
        <v>24.5</v>
      </c>
      <c r="J320" s="4" t="n">
        <v>20.9</v>
      </c>
      <c r="K320" s="4" t="n">
        <v>22.4</v>
      </c>
      <c r="L320" s="4" t="n">
        <v>22.9</v>
      </c>
      <c r="M320" s="4" t="n">
        <v>20</v>
      </c>
      <c r="N320" s="4" t="n">
        <v>21.5</v>
      </c>
      <c r="O320" s="2" t="n">
        <v>20</v>
      </c>
      <c r="P320" s="5" t="n">
        <v>7</v>
      </c>
      <c r="Q320" s="5" t="n">
        <v>0</v>
      </c>
      <c r="R320" s="5" t="n">
        <v>6</v>
      </c>
      <c r="S320" s="5" t="s">
        <v>48</v>
      </c>
      <c r="T320" s="5" t="s">
        <v>48</v>
      </c>
      <c r="U320" s="5" t="n">
        <v>43</v>
      </c>
      <c r="V320" s="5" t="n">
        <v>20</v>
      </c>
      <c r="W320" s="5" t="n">
        <v>33</v>
      </c>
      <c r="X320" s="5" t="n">
        <v>10</v>
      </c>
      <c r="Y320" s="5" t="n">
        <v>16</v>
      </c>
      <c r="Z320" s="5" t="n">
        <v>45</v>
      </c>
      <c r="AA320" s="5" t="n">
        <v>15532</v>
      </c>
      <c r="AB320" s="5" t="n">
        <v>10744</v>
      </c>
      <c r="AC320" s="5" t="n">
        <v>789</v>
      </c>
      <c r="AD320" s="6" t="n">
        <f aca="false">+(B320-B319)/(A320-A319)</f>
        <v>16.3404255319554</v>
      </c>
      <c r="AE320" s="33" t="n">
        <f aca="false">+(C320-C319)/(A320-A319)</f>
        <v>5.10638297873605</v>
      </c>
      <c r="AF320" s="6" t="n">
        <f aca="false">+AD320-AE320</f>
        <v>11.2340425532193</v>
      </c>
      <c r="AG320" s="6" t="n">
        <f aca="false">AVERAGE(D320:E320)</f>
        <v>18</v>
      </c>
      <c r="AH320" s="7" t="n">
        <f aca="false">(G320+G319)/2</f>
        <v>17</v>
      </c>
      <c r="AI320" s="7" t="n">
        <f aca="false">+G320-F320</f>
        <v>0.0999999999999996</v>
      </c>
      <c r="AJ320" s="8" t="n">
        <f aca="false">(+A320-A319)*24</f>
        <v>23.4999999999418</v>
      </c>
      <c r="AK320" s="8" t="n">
        <f aca="false">+AB320-AB319</f>
        <v>1</v>
      </c>
      <c r="AL320" s="8" t="n">
        <f aca="false">+AK320/AJ320*100</f>
        <v>4.25531914894671</v>
      </c>
      <c r="AM320" s="9" t="n">
        <f aca="false">+(C320-C319)/AK320</f>
        <v>5</v>
      </c>
      <c r="AN320" s="8" t="n">
        <f aca="false">+AK320/AJ320*24</f>
        <v>1.02127659574721</v>
      </c>
      <c r="AO320" s="8" t="n">
        <f aca="false">+AC320-AC319</f>
        <v>0</v>
      </c>
      <c r="AP320" s="8" t="n">
        <f aca="false">+AO320/AJ320*24</f>
        <v>0</v>
      </c>
      <c r="AQ320" s="8" t="n">
        <f aca="false">+AA320-AA319</f>
        <v>8</v>
      </c>
      <c r="AR320" s="6" t="n">
        <f aca="false">+AQ320/AJ320</f>
        <v>0.340425531915737</v>
      </c>
      <c r="AS320" s="6" t="n">
        <f aca="false">+AR320*24</f>
        <v>8.17021276597768</v>
      </c>
      <c r="AT320" s="8" t="n">
        <f aca="false">+AJ320/AQ320*60</f>
        <v>176.249999999563</v>
      </c>
      <c r="AU320" s="8" t="n">
        <f aca="false">+AK320/AQ320*60</f>
        <v>7.5</v>
      </c>
      <c r="AV320" s="32" t="s">
        <v>203</v>
      </c>
    </row>
    <row collapsed="false" customFormat="false" customHeight="false" hidden="false" ht="12.65" outlineLevel="0" r="321">
      <c r="A321" s="37" t="n">
        <v>40716.8784722222</v>
      </c>
      <c r="B321" s="2" t="n">
        <v>53857</v>
      </c>
      <c r="C321" s="0" t="n">
        <v>118595</v>
      </c>
      <c r="D321" s="3" t="n">
        <v>23.3</v>
      </c>
      <c r="E321" s="53" t="n">
        <v>12.3</v>
      </c>
      <c r="F321" s="3" t="n">
        <v>15.9</v>
      </c>
      <c r="G321" s="4" t="n">
        <v>16</v>
      </c>
      <c r="H321" s="4" t="n">
        <v>22.6</v>
      </c>
      <c r="I321" s="4" t="n">
        <v>23.9</v>
      </c>
      <c r="J321" s="4" t="n">
        <v>21</v>
      </c>
      <c r="K321" s="4" t="n">
        <v>22.9</v>
      </c>
      <c r="L321" s="4" t="n">
        <v>22.9</v>
      </c>
      <c r="M321" s="4" t="n">
        <v>20.5</v>
      </c>
      <c r="N321" s="4" t="n">
        <v>22</v>
      </c>
      <c r="O321" s="2" t="n">
        <v>20</v>
      </c>
      <c r="P321" s="5" t="n">
        <v>7</v>
      </c>
      <c r="Q321" s="5" t="n">
        <v>0</v>
      </c>
      <c r="R321" s="5" t="n">
        <v>6</v>
      </c>
      <c r="S321" s="5" t="s">
        <v>48</v>
      </c>
      <c r="T321" s="5" t="s">
        <v>48</v>
      </c>
      <c r="U321" s="5" t="n">
        <v>38</v>
      </c>
      <c r="V321" s="5" t="n">
        <v>13</v>
      </c>
      <c r="W321" s="5" t="n">
        <v>27</v>
      </c>
      <c r="X321" s="5" t="n">
        <v>19</v>
      </c>
      <c r="Y321" s="5" t="n">
        <v>23</v>
      </c>
      <c r="Z321" s="5" t="n">
        <v>42</v>
      </c>
      <c r="AA321" s="5" t="n">
        <v>15537</v>
      </c>
      <c r="AB321" s="5" t="n">
        <v>10745</v>
      </c>
      <c r="AC321" s="5" t="n">
        <v>789</v>
      </c>
      <c r="AD321" s="6" t="n">
        <f aca="false">+(B321-B320)/(A321-A320)</f>
        <v>12.0385852090212</v>
      </c>
      <c r="AE321" s="33" t="n">
        <f aca="false">+(C321-C320)/(A321-A320)</f>
        <v>2.77813504823567</v>
      </c>
      <c r="AF321" s="6" t="n">
        <f aca="false">+AD321-AE321</f>
        <v>9.26045016078557</v>
      </c>
      <c r="AG321" s="6" t="n">
        <f aca="false">AVERAGE(D321:E321)</f>
        <v>17.8</v>
      </c>
      <c r="AH321" s="7" t="n">
        <f aca="false">(G321+G320)/2</f>
        <v>16</v>
      </c>
      <c r="AI321" s="7" t="n">
        <f aca="false">+G321-F321</f>
        <v>0.0999999999999996</v>
      </c>
      <c r="AJ321" s="8" t="n">
        <f aca="false">(+A321-A320)*24</f>
        <v>25.9166666666279</v>
      </c>
      <c r="AK321" s="8" t="n">
        <f aca="false">+AB321-AB320</f>
        <v>1</v>
      </c>
      <c r="AL321" s="8" t="n">
        <f aca="false">+AK321/AJ321*100</f>
        <v>3.85852090032732</v>
      </c>
      <c r="AM321" s="9" t="n">
        <f aca="false">+(C321-C320)/AK321</f>
        <v>3</v>
      </c>
      <c r="AN321" s="8" t="n">
        <f aca="false">+AK321/AJ321*24</f>
        <v>0.926045016078557</v>
      </c>
      <c r="AO321" s="8" t="n">
        <f aca="false">+AC321-AC320</f>
        <v>0</v>
      </c>
      <c r="AP321" s="8" t="n">
        <f aca="false">+AO321/AJ321*24</f>
        <v>0</v>
      </c>
      <c r="AQ321" s="8" t="n">
        <f aca="false">+AA321-AA320</f>
        <v>5</v>
      </c>
      <c r="AR321" s="6" t="n">
        <f aca="false">+AQ321/AJ321</f>
        <v>0.192926045016366</v>
      </c>
      <c r="AS321" s="6" t="n">
        <f aca="false">+AR321*24</f>
        <v>4.63022508039279</v>
      </c>
      <c r="AT321" s="8" t="n">
        <f aca="false">+AJ321/AQ321*60</f>
        <v>310.999999999534</v>
      </c>
      <c r="AU321" s="8" t="n">
        <f aca="false">+AK321/AQ321*60</f>
        <v>12</v>
      </c>
      <c r="AV321" s="32"/>
    </row>
    <row collapsed="false" customFormat="false" customHeight="false" hidden="false" ht="12.65" outlineLevel="0" r="322">
      <c r="A322" s="37" t="n">
        <v>40717.9444444444</v>
      </c>
      <c r="B322" s="2" t="n">
        <v>53868</v>
      </c>
      <c r="C322" s="0" t="n">
        <v>118597</v>
      </c>
      <c r="D322" s="3" t="n">
        <v>23.4</v>
      </c>
      <c r="E322" s="53" t="n">
        <v>12</v>
      </c>
      <c r="F322" s="3" t="n">
        <v>13.9</v>
      </c>
      <c r="G322" s="4" t="n">
        <v>13</v>
      </c>
      <c r="H322" s="4" t="n">
        <v>23.3</v>
      </c>
      <c r="I322" s="4" t="n">
        <v>24.9</v>
      </c>
      <c r="J322" s="4" t="n">
        <v>21.8</v>
      </c>
      <c r="K322" s="4" t="n">
        <v>22.7</v>
      </c>
      <c r="L322" s="4" t="n">
        <v>23.7</v>
      </c>
      <c r="M322" s="4" t="n">
        <v>20.6</v>
      </c>
      <c r="N322" s="4" t="n">
        <v>22</v>
      </c>
      <c r="O322" s="2" t="n">
        <v>20</v>
      </c>
      <c r="P322" s="5" t="n">
        <v>7</v>
      </c>
      <c r="Q322" s="5" t="n">
        <v>0</v>
      </c>
      <c r="R322" s="5" t="n">
        <v>6</v>
      </c>
      <c r="S322" s="5" t="s">
        <v>48</v>
      </c>
      <c r="T322" s="5" t="s">
        <v>48</v>
      </c>
      <c r="U322" s="5" t="n">
        <v>39</v>
      </c>
      <c r="V322" s="5" t="n">
        <v>16</v>
      </c>
      <c r="W322" s="5" t="n">
        <v>27</v>
      </c>
      <c r="X322" s="5" t="n">
        <v>20</v>
      </c>
      <c r="Y322" s="5" t="n">
        <v>25</v>
      </c>
      <c r="Z322" s="5" t="n">
        <v>43</v>
      </c>
      <c r="AA322" s="5" t="n">
        <v>15541</v>
      </c>
      <c r="AB322" s="5" t="n">
        <v>10746</v>
      </c>
      <c r="AC322" s="5" t="n">
        <v>789</v>
      </c>
      <c r="AD322" s="6" t="n">
        <f aca="false">+(B322-B321)/(A322-A321)</f>
        <v>10.3192182410032</v>
      </c>
      <c r="AE322" s="33" t="n">
        <f aca="false">+(C322-C321)/(A322-A321)</f>
        <v>1.87622149836422</v>
      </c>
      <c r="AF322" s="6" t="n">
        <f aca="false">+AD322-AE322</f>
        <v>8.442996742639</v>
      </c>
      <c r="AG322" s="6" t="n">
        <f aca="false">AVERAGE(D322:E322)</f>
        <v>17.7</v>
      </c>
      <c r="AH322" s="7" t="n">
        <f aca="false">(G322+G321)/2</f>
        <v>14.5</v>
      </c>
      <c r="AI322" s="7" t="n">
        <f aca="false">+G322-F322</f>
        <v>-0.9</v>
      </c>
      <c r="AJ322" s="8" t="n">
        <f aca="false">(+A322-A321)*24</f>
        <v>25.5833333334303</v>
      </c>
      <c r="AK322" s="8" t="n">
        <f aca="false">+AB322-AB321</f>
        <v>1</v>
      </c>
      <c r="AL322" s="8" t="n">
        <f aca="false">+AK322/AJ322*100</f>
        <v>3.90879478825879</v>
      </c>
      <c r="AM322" s="9" t="n">
        <f aca="false">+(C322-C321)/AK322</f>
        <v>2</v>
      </c>
      <c r="AN322" s="8" t="n">
        <f aca="false">+AK322/AJ322*24</f>
        <v>0.93811074918211</v>
      </c>
      <c r="AO322" s="8" t="n">
        <f aca="false">+AC322-AC321</f>
        <v>0</v>
      </c>
      <c r="AP322" s="8" t="n">
        <f aca="false">+AO322/AJ322*24</f>
        <v>0</v>
      </c>
      <c r="AQ322" s="8" t="n">
        <f aca="false">+AA322-AA321</f>
        <v>4</v>
      </c>
      <c r="AR322" s="6" t="n">
        <f aca="false">+AQ322/AJ322</f>
        <v>0.156351791530352</v>
      </c>
      <c r="AS322" s="6" t="n">
        <f aca="false">+AR322*24</f>
        <v>3.75244299672844</v>
      </c>
      <c r="AT322" s="8" t="n">
        <f aca="false">+AJ322/AQ322*60</f>
        <v>383.750000001455</v>
      </c>
      <c r="AU322" s="8" t="n">
        <f aca="false">+AK322/AQ322*60</f>
        <v>15</v>
      </c>
      <c r="AV322" s="32"/>
    </row>
    <row collapsed="false" customFormat="false" customHeight="false" hidden="false" ht="12.65" outlineLevel="0" r="323">
      <c r="A323" s="37" t="n">
        <v>40718.9444444444</v>
      </c>
      <c r="B323" s="2" t="n">
        <v>53881</v>
      </c>
      <c r="C323" s="0" t="n">
        <v>118599</v>
      </c>
      <c r="D323" s="3" t="n">
        <v>21.8</v>
      </c>
      <c r="E323" s="53" t="n">
        <v>13</v>
      </c>
      <c r="F323" s="3" t="n">
        <v>13.1</v>
      </c>
      <c r="G323" s="4" t="n">
        <v>13</v>
      </c>
      <c r="H323" s="4" t="n">
        <v>22</v>
      </c>
      <c r="I323" s="4" t="n">
        <v>22.9</v>
      </c>
      <c r="J323" s="4" t="n">
        <v>22</v>
      </c>
      <c r="K323" s="4" t="n">
        <v>22.3</v>
      </c>
      <c r="L323" s="4" t="n">
        <v>22.9</v>
      </c>
      <c r="M323" s="4" t="n">
        <v>21</v>
      </c>
      <c r="N323" s="4" t="n">
        <v>21.5</v>
      </c>
      <c r="O323" s="2" t="n">
        <v>20</v>
      </c>
      <c r="P323" s="5" t="n">
        <v>7</v>
      </c>
      <c r="Q323" s="5" t="n">
        <v>0</v>
      </c>
      <c r="R323" s="5" t="n">
        <v>6</v>
      </c>
      <c r="S323" s="5" t="s">
        <v>48</v>
      </c>
      <c r="T323" s="5" t="s">
        <v>48</v>
      </c>
      <c r="U323" s="5" t="n">
        <v>39</v>
      </c>
      <c r="V323" s="5" t="n">
        <v>22</v>
      </c>
      <c r="W323" s="5" t="n">
        <v>27</v>
      </c>
      <c r="X323" s="5" t="n">
        <v>19</v>
      </c>
      <c r="Y323" s="5" t="n">
        <v>18</v>
      </c>
      <c r="Z323" s="5" t="n">
        <v>43</v>
      </c>
      <c r="AA323" s="5" t="n">
        <v>15545</v>
      </c>
      <c r="AB323" s="5" t="n">
        <v>10746</v>
      </c>
      <c r="AC323" s="5" t="n">
        <v>789</v>
      </c>
      <c r="AD323" s="6" t="n">
        <f aca="false">+(B323-B322)/(A323-A322)</f>
        <v>13</v>
      </c>
      <c r="AE323" s="33" t="n">
        <f aca="false">+(C323-C322)/(A323-A322)</f>
        <v>2</v>
      </c>
      <c r="AF323" s="6" t="n">
        <f aca="false">+AD323-AE323</f>
        <v>11</v>
      </c>
      <c r="AG323" s="6" t="n">
        <f aca="false">AVERAGE(D323:E323)</f>
        <v>17.4</v>
      </c>
      <c r="AH323" s="7" t="n">
        <f aca="false">(G323+G322)/2</f>
        <v>13</v>
      </c>
      <c r="AI323" s="7" t="n">
        <f aca="false">+G323-F323</f>
        <v>-0.0999999999999996</v>
      </c>
      <c r="AJ323" s="8" t="n">
        <f aca="false">(+A323-A322)*24</f>
        <v>24</v>
      </c>
      <c r="AK323" s="8" t="n">
        <f aca="false">+AB323-AB322</f>
        <v>0</v>
      </c>
      <c r="AL323" s="8" t="n">
        <f aca="false">+AK323/AJ323*100</f>
        <v>0</v>
      </c>
      <c r="AM323" s="9" t="e">
        <f aca="false">+(C323-C322)/AK323</f>
        <v>#DIV/0!</v>
      </c>
      <c r="AN323" s="8" t="n">
        <f aca="false">+AK323/AJ323*24</f>
        <v>0</v>
      </c>
      <c r="AO323" s="8" t="n">
        <f aca="false">+AC323-AC322</f>
        <v>0</v>
      </c>
      <c r="AP323" s="8" t="n">
        <f aca="false">+AO323/AJ323*24</f>
        <v>0</v>
      </c>
      <c r="AQ323" s="8" t="n">
        <f aca="false">+AA323-AA322</f>
        <v>4</v>
      </c>
      <c r="AR323" s="6" t="n">
        <f aca="false">+AQ323/AJ323</f>
        <v>0.166666666666667</v>
      </c>
      <c r="AS323" s="6" t="n">
        <f aca="false">+AR323*24</f>
        <v>4</v>
      </c>
      <c r="AT323" s="8" t="n">
        <f aca="false">+AJ323/AQ323*60</f>
        <v>360</v>
      </c>
      <c r="AU323" s="8" t="n">
        <f aca="false">+AK323/AQ323*60</f>
        <v>0</v>
      </c>
      <c r="AV323" s="32"/>
    </row>
    <row collapsed="false" customFormat="false" customHeight="false" hidden="false" ht="12.65" outlineLevel="0" r="324">
      <c r="A324" s="37" t="n">
        <v>40719.8090277778</v>
      </c>
      <c r="B324" s="2" t="n">
        <v>53892</v>
      </c>
      <c r="C324" s="0" t="n">
        <v>118602</v>
      </c>
      <c r="D324" s="3" t="n">
        <v>22.9</v>
      </c>
      <c r="E324" s="53" t="n">
        <v>11</v>
      </c>
      <c r="F324" s="3" t="n">
        <v>17.5</v>
      </c>
      <c r="G324" s="4" t="n">
        <v>18</v>
      </c>
      <c r="H324" s="4" t="n">
        <v>22.9</v>
      </c>
      <c r="I324" s="4" t="n">
        <v>22.9</v>
      </c>
      <c r="J324" s="4" t="n">
        <v>20.5</v>
      </c>
      <c r="K324" s="4" t="n">
        <v>22.2</v>
      </c>
      <c r="L324" s="4" t="n">
        <v>22.6</v>
      </c>
      <c r="M324" s="4" t="n">
        <v>20</v>
      </c>
      <c r="N324" s="4" t="n">
        <v>21.5</v>
      </c>
      <c r="O324" s="2" t="n">
        <v>20</v>
      </c>
      <c r="P324" s="5" t="n">
        <v>7</v>
      </c>
      <c r="Q324" s="5" t="n">
        <v>0</v>
      </c>
      <c r="R324" s="5" t="n">
        <v>6</v>
      </c>
      <c r="S324" s="5" t="s">
        <v>48</v>
      </c>
      <c r="T324" s="5" t="s">
        <v>48</v>
      </c>
      <c r="U324" s="5" t="n">
        <v>39</v>
      </c>
      <c r="V324" s="5" t="n">
        <v>17</v>
      </c>
      <c r="W324" s="5" t="n">
        <v>27</v>
      </c>
      <c r="X324" s="5" t="n">
        <v>19</v>
      </c>
      <c r="Y324" s="5" t="n">
        <v>19</v>
      </c>
      <c r="Z324" s="5" t="n">
        <v>43</v>
      </c>
      <c r="AA324" s="5" t="n">
        <v>15551</v>
      </c>
      <c r="AB324" s="5" t="n">
        <v>10747</v>
      </c>
      <c r="AC324" s="5" t="n">
        <v>789</v>
      </c>
      <c r="AD324" s="6" t="n">
        <f aca="false">+(B324-B323)/(A324-A323)</f>
        <v>12.7228915662294</v>
      </c>
      <c r="AE324" s="33" t="n">
        <f aca="false">+(C324-C323)/(A324-A323)</f>
        <v>3.46987951806256</v>
      </c>
      <c r="AF324" s="6" t="n">
        <f aca="false">+AD324-AE324</f>
        <v>9.25301204816681</v>
      </c>
      <c r="AG324" s="6" t="n">
        <f aca="false">AVERAGE(D324:E324)</f>
        <v>16.95</v>
      </c>
      <c r="AH324" s="7" t="n">
        <f aca="false">(G324+G323)/2</f>
        <v>15.5</v>
      </c>
      <c r="AI324" s="7" t="n">
        <f aca="false">+G324-F324</f>
        <v>0.5</v>
      </c>
      <c r="AJ324" s="8" t="n">
        <f aca="false">(+A324-A323)*24</f>
        <v>20.7500000000582</v>
      </c>
      <c r="AK324" s="8" t="n">
        <f aca="false">+AB324-AB323</f>
        <v>1</v>
      </c>
      <c r="AL324" s="8" t="n">
        <f aca="false">+AK324/AJ324*100</f>
        <v>4.81927710842022</v>
      </c>
      <c r="AM324" s="9" t="n">
        <f aca="false">+(C324-C323)/AK324</f>
        <v>3</v>
      </c>
      <c r="AN324" s="8" t="n">
        <f aca="false">+AK324/AJ324*24</f>
        <v>1.15662650602085</v>
      </c>
      <c r="AO324" s="8" t="n">
        <f aca="false">+AC324-AC323</f>
        <v>0</v>
      </c>
      <c r="AP324" s="8" t="n">
        <f aca="false">+AO324/AJ324*24</f>
        <v>0</v>
      </c>
      <c r="AQ324" s="8" t="n">
        <f aca="false">+AA324-AA323</f>
        <v>6</v>
      </c>
      <c r="AR324" s="6" t="n">
        <f aca="false">+AQ324/AJ324</f>
        <v>0.289156626505213</v>
      </c>
      <c r="AS324" s="6" t="n">
        <f aca="false">+AR324*24</f>
        <v>6.93975903612511</v>
      </c>
      <c r="AT324" s="8" t="n">
        <f aca="false">+AJ324/AQ324*60</f>
        <v>207.500000000582</v>
      </c>
      <c r="AU324" s="8" t="n">
        <f aca="false">+AK324/AQ324*60</f>
        <v>10</v>
      </c>
      <c r="AV324" s="32"/>
    </row>
    <row collapsed="false" customFormat="false" customHeight="false" hidden="false" ht="12.65" outlineLevel="0" r="325">
      <c r="A325" s="37" t="n">
        <v>40720.6875</v>
      </c>
      <c r="B325" s="2" t="n">
        <v>53802</v>
      </c>
      <c r="C325" s="0" t="n">
        <v>118604</v>
      </c>
      <c r="D325" s="3" t="n">
        <v>23.9</v>
      </c>
      <c r="E325" s="53" t="n">
        <v>9</v>
      </c>
      <c r="F325" s="3" t="n">
        <v>17.7</v>
      </c>
      <c r="G325" s="4" t="n">
        <v>18</v>
      </c>
      <c r="H325" s="4" t="n">
        <v>22.5</v>
      </c>
      <c r="I325" s="4" t="n">
        <v>23.9</v>
      </c>
      <c r="J325" s="4" t="n">
        <v>21</v>
      </c>
      <c r="K325" s="4" t="n">
        <v>22.3</v>
      </c>
      <c r="L325" s="4" t="n">
        <v>23</v>
      </c>
      <c r="M325" s="4" t="n">
        <v>20</v>
      </c>
      <c r="N325" s="4" t="n">
        <v>21.5</v>
      </c>
      <c r="O325" s="2" t="n">
        <v>20</v>
      </c>
      <c r="P325" s="5" t="n">
        <v>7</v>
      </c>
      <c r="Q325" s="5" t="n">
        <v>0</v>
      </c>
      <c r="R325" s="5" t="n">
        <v>6</v>
      </c>
      <c r="S325" s="5" t="s">
        <v>48</v>
      </c>
      <c r="T325" s="5" t="s">
        <v>48</v>
      </c>
      <c r="U325" s="5" t="n">
        <v>37</v>
      </c>
      <c r="V325" s="5" t="n">
        <v>16</v>
      </c>
      <c r="W325" s="5" t="n">
        <v>26</v>
      </c>
      <c r="X325" s="5" t="n">
        <v>20</v>
      </c>
      <c r="Y325" s="5" t="n">
        <v>20</v>
      </c>
      <c r="Z325" s="5" t="n">
        <v>41</v>
      </c>
      <c r="AA325" s="5" t="n">
        <v>15555</v>
      </c>
      <c r="AB325" s="5" t="n">
        <v>10748</v>
      </c>
      <c r="AC325" s="5" t="n">
        <v>789</v>
      </c>
      <c r="AD325" s="6" t="n">
        <f aca="false">+(B325-B324)/(A325-A324)</f>
        <v>-102.450592885753</v>
      </c>
      <c r="AE325" s="33" t="n">
        <f aca="false">+(C325-C324)/(A325-A324)</f>
        <v>2.27667984190561</v>
      </c>
      <c r="AF325" s="6" t="n">
        <f aca="false">+AD325-AE325</f>
        <v>-104.727272727658</v>
      </c>
      <c r="AG325" s="6" t="n">
        <f aca="false">AVERAGE(D325:E325)</f>
        <v>16.45</v>
      </c>
      <c r="AH325" s="7" t="n">
        <f aca="false">(G325+G324)/2</f>
        <v>18</v>
      </c>
      <c r="AI325" s="7" t="n">
        <f aca="false">+G325-F325</f>
        <v>0.300000000000001</v>
      </c>
      <c r="AJ325" s="8" t="n">
        <f aca="false">(+A325-A324)*24</f>
        <v>21.0833333332557</v>
      </c>
      <c r="AK325" s="8" t="n">
        <f aca="false">+AB325-AB324</f>
        <v>1</v>
      </c>
      <c r="AL325" s="8" t="n">
        <f aca="false">+AK325/AJ325*100</f>
        <v>4.74308300397003</v>
      </c>
      <c r="AM325" s="9" t="n">
        <f aca="false">+(C325-C324)/AK325</f>
        <v>2</v>
      </c>
      <c r="AN325" s="8" t="n">
        <f aca="false">+AK325/AJ325*24</f>
        <v>1.13833992095281</v>
      </c>
      <c r="AO325" s="8" t="n">
        <f aca="false">+AC325-AC324</f>
        <v>0</v>
      </c>
      <c r="AP325" s="8" t="n">
        <f aca="false">+AO325/AJ325*24</f>
        <v>0</v>
      </c>
      <c r="AQ325" s="8" t="n">
        <f aca="false">+AA325-AA324</f>
        <v>4</v>
      </c>
      <c r="AR325" s="6" t="n">
        <f aca="false">+AQ325/AJ325</f>
        <v>0.189723320158801</v>
      </c>
      <c r="AS325" s="6" t="n">
        <f aca="false">+AR325*24</f>
        <v>4.55335968381123</v>
      </c>
      <c r="AT325" s="8" t="n">
        <f aca="false">+AJ325/AQ325*60</f>
        <v>316.249999998836</v>
      </c>
      <c r="AU325" s="8" t="n">
        <f aca="false">+AK325/AQ325*60</f>
        <v>15</v>
      </c>
      <c r="AV325" s="32"/>
    </row>
    <row collapsed="false" customFormat="false" customHeight="false" hidden="false" ht="12.65" outlineLevel="0" r="326">
      <c r="A326" s="37" t="n">
        <v>40722.7916666667</v>
      </c>
      <c r="B326" s="2" t="n">
        <v>53844</v>
      </c>
      <c r="C326" s="0" t="n">
        <v>118610</v>
      </c>
      <c r="D326" s="3" t="n">
        <v>28.4</v>
      </c>
      <c r="E326" s="53" t="n">
        <v>12</v>
      </c>
      <c r="F326" s="3" t="n">
        <v>20.6</v>
      </c>
      <c r="G326" s="4" t="n">
        <v>21</v>
      </c>
      <c r="H326" s="4" t="n">
        <v>23.7</v>
      </c>
      <c r="I326" s="4" t="n">
        <v>24.9</v>
      </c>
      <c r="J326" s="4" t="n">
        <v>21</v>
      </c>
      <c r="K326" s="4" t="n">
        <v>23.3</v>
      </c>
      <c r="L326" s="4" t="n">
        <v>23.9</v>
      </c>
      <c r="M326" s="4" t="n">
        <v>20.3</v>
      </c>
      <c r="N326" s="4" t="n">
        <v>22.5</v>
      </c>
      <c r="O326" s="2" t="n">
        <v>20</v>
      </c>
      <c r="P326" s="5" t="n">
        <v>7</v>
      </c>
      <c r="Q326" s="5" t="n">
        <v>0</v>
      </c>
      <c r="R326" s="5" t="n">
        <v>6</v>
      </c>
      <c r="S326" s="5" t="s">
        <v>48</v>
      </c>
      <c r="T326" s="5" t="s">
        <v>48</v>
      </c>
      <c r="U326" s="5" t="n">
        <v>52</v>
      </c>
      <c r="V326" s="5" t="n">
        <v>10</v>
      </c>
      <c r="W326" s="5" t="n">
        <v>34</v>
      </c>
      <c r="X326" s="5" t="n">
        <v>8</v>
      </c>
      <c r="Y326" s="5" t="n">
        <v>9</v>
      </c>
      <c r="Z326" s="5" t="n">
        <v>49</v>
      </c>
      <c r="AA326" s="5" t="n">
        <v>15568</v>
      </c>
      <c r="AB326" s="5" t="n">
        <v>10750</v>
      </c>
      <c r="AC326" s="5" t="n">
        <v>789</v>
      </c>
      <c r="AD326" s="6" t="n">
        <f aca="false">+(B326-B325)/(A326-A325)</f>
        <v>19.960396039627</v>
      </c>
      <c r="AE326" s="33" t="n">
        <f aca="false">+(C326-C325)/(A326-A325)</f>
        <v>2.85148514851814</v>
      </c>
      <c r="AF326" s="6" t="n">
        <f aca="false">+AD326-AE326</f>
        <v>17.1089108911088</v>
      </c>
      <c r="AG326" s="6" t="n">
        <f aca="false">AVERAGE(D326:E326)</f>
        <v>20.2</v>
      </c>
      <c r="AH326" s="7" t="n">
        <f aca="false">(G326+G325)/2</f>
        <v>19.5</v>
      </c>
      <c r="AI326" s="7" t="n">
        <f aca="false">+G326-F326</f>
        <v>0.399999999999999</v>
      </c>
      <c r="AJ326" s="8" t="n">
        <f aca="false">(+A326-A325)*24</f>
        <v>50.4999999999418</v>
      </c>
      <c r="AK326" s="8" t="n">
        <f aca="false">+AB326-AB325</f>
        <v>2</v>
      </c>
      <c r="AL326" s="8" t="n">
        <f aca="false">+AK326/AJ326*100</f>
        <v>3.96039603960853</v>
      </c>
      <c r="AM326" s="9" t="n">
        <f aca="false">+(C326-C325)/AK326</f>
        <v>3</v>
      </c>
      <c r="AN326" s="8" t="n">
        <f aca="false">+AK326/AJ326*24</f>
        <v>0.950495049506046</v>
      </c>
      <c r="AO326" s="8" t="n">
        <f aca="false">+AC326-AC325</f>
        <v>0</v>
      </c>
      <c r="AP326" s="8" t="n">
        <f aca="false">+AO326/AJ326*24</f>
        <v>0</v>
      </c>
      <c r="AQ326" s="8" t="n">
        <f aca="false">+AA326-AA325</f>
        <v>13</v>
      </c>
      <c r="AR326" s="6" t="n">
        <f aca="false">+AQ326/AJ326</f>
        <v>0.257425742574554</v>
      </c>
      <c r="AS326" s="6" t="n">
        <f aca="false">+AR326*24</f>
        <v>6.1782178217893</v>
      </c>
      <c r="AT326" s="8" t="n">
        <f aca="false">+AJ326/AQ326*60</f>
        <v>233.076923076654</v>
      </c>
      <c r="AU326" s="8" t="n">
        <f aca="false">+AK326/AQ326*60</f>
        <v>9.23076923076923</v>
      </c>
      <c r="AV326" s="32"/>
    </row>
    <row collapsed="false" customFormat="false" customHeight="false" hidden="false" ht="12.65" outlineLevel="0" r="327">
      <c r="A327" s="37" t="n">
        <v>40723.7708333333</v>
      </c>
      <c r="B327" s="2" t="n">
        <v>53855</v>
      </c>
      <c r="C327" s="0" t="n">
        <v>118613</v>
      </c>
      <c r="D327" s="3" t="n">
        <v>28.4</v>
      </c>
      <c r="E327" s="53" t="n">
        <v>12.5</v>
      </c>
      <c r="F327" s="3" t="n">
        <v>20.1</v>
      </c>
      <c r="G327" s="4" t="n">
        <v>20</v>
      </c>
      <c r="H327" s="4" t="n">
        <v>24</v>
      </c>
      <c r="I327" s="4" t="n">
        <v>25.9</v>
      </c>
      <c r="J327" s="4" t="n">
        <v>23</v>
      </c>
      <c r="K327" s="4" t="n">
        <v>23.6</v>
      </c>
      <c r="L327" s="4" t="n">
        <v>24.9</v>
      </c>
      <c r="M327" s="4" t="n">
        <v>22</v>
      </c>
      <c r="N327" s="4" t="n">
        <v>23</v>
      </c>
      <c r="O327" s="2" t="n">
        <v>20</v>
      </c>
      <c r="P327" s="5" t="n">
        <v>7</v>
      </c>
      <c r="Q327" s="5" t="n">
        <v>0</v>
      </c>
      <c r="R327" s="5" t="n">
        <v>6</v>
      </c>
      <c r="S327" s="5" t="s">
        <v>48</v>
      </c>
      <c r="T327" s="5" t="s">
        <v>48</v>
      </c>
      <c r="U327" s="5" t="n">
        <v>39</v>
      </c>
      <c r="V327" s="5" t="n">
        <v>10</v>
      </c>
      <c r="W327" s="5" t="n">
        <v>28</v>
      </c>
      <c r="X327" s="5" t="n">
        <v>20</v>
      </c>
      <c r="Y327" s="5" t="n">
        <v>20</v>
      </c>
      <c r="Z327" s="5" t="n">
        <v>43</v>
      </c>
      <c r="AA327" s="5" t="n">
        <v>15573</v>
      </c>
      <c r="AB327" s="5" t="n">
        <v>10751</v>
      </c>
      <c r="AC327" s="5" t="n">
        <v>789</v>
      </c>
      <c r="AD327" s="6" t="n">
        <f aca="false">+(B327-B326)/(A327-A326)</f>
        <v>11.2340425531358</v>
      </c>
      <c r="AE327" s="33" t="n">
        <f aca="false">+(C327-C326)/(A327-A326)</f>
        <v>3.06382978721886</v>
      </c>
      <c r="AF327" s="6" t="n">
        <f aca="false">+AD327-AE327</f>
        <v>8.17021276591697</v>
      </c>
      <c r="AG327" s="6" t="n">
        <f aca="false">AVERAGE(D327:E327)</f>
        <v>20.45</v>
      </c>
      <c r="AH327" s="7" t="n">
        <f aca="false">(G327+G326)/2</f>
        <v>20.5</v>
      </c>
      <c r="AI327" s="7" t="n">
        <f aca="false">+G327-F327</f>
        <v>-0.100000000000001</v>
      </c>
      <c r="AJ327" s="8" t="n">
        <f aca="false">(+A327-A326)*24</f>
        <v>23.5000000001164</v>
      </c>
      <c r="AK327" s="8" t="n">
        <f aca="false">+AB327-AB326</f>
        <v>1</v>
      </c>
      <c r="AL327" s="8" t="n">
        <f aca="false">+AK327/AJ327*100</f>
        <v>4.25531914891509</v>
      </c>
      <c r="AM327" s="9" t="n">
        <f aca="false">+(C327-C326)/AK327</f>
        <v>3</v>
      </c>
      <c r="AN327" s="8" t="n">
        <f aca="false">+AK327/AJ327*24</f>
        <v>1.02127659573962</v>
      </c>
      <c r="AO327" s="8" t="n">
        <f aca="false">+AC327-AC326</f>
        <v>0</v>
      </c>
      <c r="AP327" s="8" t="n">
        <f aca="false">+AO327/AJ327*24</f>
        <v>0</v>
      </c>
      <c r="AQ327" s="8" t="n">
        <f aca="false">+AA327-AA326</f>
        <v>5</v>
      </c>
      <c r="AR327" s="6" t="n">
        <f aca="false">+AQ327/AJ327</f>
        <v>0.212765957445754</v>
      </c>
      <c r="AS327" s="6" t="n">
        <f aca="false">+AR327*24</f>
        <v>5.10638297869811</v>
      </c>
      <c r="AT327" s="8" t="n">
        <f aca="false">+AJ327/AQ327*60</f>
        <v>282.000000001397</v>
      </c>
      <c r="AU327" s="8" t="n">
        <f aca="false">+AK327/AQ327*60</f>
        <v>12</v>
      </c>
      <c r="AV327" s="32"/>
    </row>
    <row collapsed="false" customFormat="false" customHeight="false" hidden="false" ht="12.65" outlineLevel="0" r="328">
      <c r="A328" s="37" t="n">
        <v>40724.7256944445</v>
      </c>
      <c r="B328" s="2" t="n">
        <v>53867</v>
      </c>
      <c r="C328" s="0" t="n">
        <v>118615</v>
      </c>
      <c r="D328" s="3" t="n">
        <v>28.4</v>
      </c>
      <c r="E328" s="53" t="n">
        <v>15</v>
      </c>
      <c r="F328" s="3" t="n">
        <v>21.3</v>
      </c>
      <c r="G328" s="4" t="n">
        <v>22</v>
      </c>
      <c r="H328" s="4" t="n">
        <v>24.5</v>
      </c>
      <c r="I328" s="4" t="n">
        <v>26.9</v>
      </c>
      <c r="J328" s="4" t="n">
        <v>23.5</v>
      </c>
      <c r="K328" s="4" t="n">
        <v>23.6</v>
      </c>
      <c r="L328" s="4" t="n">
        <v>24.7</v>
      </c>
      <c r="M328" s="4" t="n">
        <v>22.5</v>
      </c>
      <c r="N328" s="4" t="n">
        <v>23</v>
      </c>
      <c r="O328" s="2" t="n">
        <v>20</v>
      </c>
      <c r="P328" s="5" t="n">
        <v>7</v>
      </c>
      <c r="Q328" s="5" t="n">
        <v>0</v>
      </c>
      <c r="R328" s="5" t="n">
        <v>6</v>
      </c>
      <c r="S328" s="5" t="s">
        <v>48</v>
      </c>
      <c r="T328" s="5" t="s">
        <v>48</v>
      </c>
      <c r="U328" s="5" t="n">
        <v>38</v>
      </c>
      <c r="V328" s="5" t="n">
        <v>10</v>
      </c>
      <c r="W328" s="5" t="n">
        <v>28</v>
      </c>
      <c r="X328" s="5" t="n">
        <v>20</v>
      </c>
      <c r="Y328" s="5" t="n">
        <v>20</v>
      </c>
      <c r="Z328" s="5" t="n">
        <v>41</v>
      </c>
      <c r="AA328" s="5" t="n">
        <v>15578</v>
      </c>
      <c r="AB328" s="5" t="n">
        <v>10752</v>
      </c>
      <c r="AC328" s="5" t="n">
        <v>789</v>
      </c>
      <c r="AD328" s="6" t="n">
        <f aca="false">+(B328-B327)/(A328-A327)</f>
        <v>12.567272727294</v>
      </c>
      <c r="AE328" s="33" t="n">
        <f aca="false">+(C328-C327)/(A328-A327)</f>
        <v>2.094545454549</v>
      </c>
      <c r="AF328" s="6" t="n">
        <f aca="false">+AD328-AE328</f>
        <v>10.472727272745</v>
      </c>
      <c r="AG328" s="6" t="n">
        <f aca="false">AVERAGE(D328:E328)</f>
        <v>21.7</v>
      </c>
      <c r="AH328" s="7" t="n">
        <f aca="false">(G328+G327)/2</f>
        <v>21</v>
      </c>
      <c r="AI328" s="7" t="n">
        <f aca="false">+G328-F328</f>
        <v>0.699999999999999</v>
      </c>
      <c r="AJ328" s="8" t="n">
        <f aca="false">(+A328-A327)*24</f>
        <v>22.9166666666279</v>
      </c>
      <c r="AK328" s="8" t="n">
        <f aca="false">+AB328-AB327</f>
        <v>1</v>
      </c>
      <c r="AL328" s="8" t="n">
        <f aca="false">+AK328/AJ328*100</f>
        <v>4.36363636364375</v>
      </c>
      <c r="AM328" s="9" t="n">
        <f aca="false">+(C328-C327)/AK328</f>
        <v>2</v>
      </c>
      <c r="AN328" s="8" t="n">
        <f aca="false">+AK328/AJ328*24</f>
        <v>1.0472727272745</v>
      </c>
      <c r="AO328" s="8" t="n">
        <f aca="false">+AC328-AC327</f>
        <v>0</v>
      </c>
      <c r="AP328" s="8" t="n">
        <f aca="false">+AO328/AJ328*24</f>
        <v>0</v>
      </c>
      <c r="AQ328" s="8" t="n">
        <f aca="false">+AA328-AA327</f>
        <v>5</v>
      </c>
      <c r="AR328" s="6" t="n">
        <f aca="false">+AQ328/AJ328</f>
        <v>0.218181818182188</v>
      </c>
      <c r="AS328" s="6" t="n">
        <f aca="false">+AR328*24</f>
        <v>5.2363636363725</v>
      </c>
      <c r="AT328" s="8" t="n">
        <f aca="false">+AJ328/AQ328*60</f>
        <v>274.999999999534</v>
      </c>
      <c r="AU328" s="8" t="n">
        <f aca="false">+AK328/AQ328*60</f>
        <v>12</v>
      </c>
      <c r="AV328" s="32"/>
    </row>
    <row collapsed="false" customFormat="false" customHeight="false" hidden="false" ht="12.65" outlineLevel="0" r="329">
      <c r="A329" s="37" t="n">
        <v>40725</v>
      </c>
      <c r="B329" s="2" t="n">
        <f aca="false">(B330-B328)*(A329-A328)/(A330-A328)+B328</f>
        <v>53870.5267857143</v>
      </c>
      <c r="C329" s="0" t="n">
        <v>118616</v>
      </c>
      <c r="E329" s="53"/>
      <c r="AE329" s="33"/>
      <c r="AL329" s="8" t="e">
        <f aca="false">+AK329/AJ329*100</f>
        <v>#DIV/0!</v>
      </c>
      <c r="AV329" s="32"/>
    </row>
    <row collapsed="false" customFormat="true" customHeight="false" hidden="false" ht="12.65" outlineLevel="0" r="330" s="24">
      <c r="A330" s="37" t="n">
        <v>40725.8923611111</v>
      </c>
      <c r="B330" s="24" t="n">
        <v>53882</v>
      </c>
      <c r="C330" s="24" t="n">
        <v>118618</v>
      </c>
      <c r="D330" s="23" t="n">
        <v>27.9</v>
      </c>
      <c r="E330" s="23" t="n">
        <v>15.4</v>
      </c>
      <c r="F330" s="23" t="n">
        <v>18</v>
      </c>
      <c r="G330" s="23" t="n">
        <v>18</v>
      </c>
      <c r="H330" s="23" t="n">
        <v>24.7</v>
      </c>
      <c r="I330" s="23" t="n">
        <v>25.9</v>
      </c>
      <c r="J330" s="23" t="n">
        <v>23.5</v>
      </c>
      <c r="K330" s="23" t="n">
        <v>23.3</v>
      </c>
      <c r="L330" s="23" t="n">
        <v>23.9</v>
      </c>
      <c r="M330" s="23" t="n">
        <v>22.5</v>
      </c>
      <c r="N330" s="23" t="n">
        <v>22.5</v>
      </c>
      <c r="O330" s="24" t="n">
        <v>20</v>
      </c>
      <c r="P330" s="24" t="n">
        <v>7</v>
      </c>
      <c r="Q330" s="24" t="n">
        <v>0</v>
      </c>
      <c r="R330" s="24" t="n">
        <v>6</v>
      </c>
      <c r="S330" s="24" t="s">
        <v>48</v>
      </c>
      <c r="T330" s="24" t="s">
        <v>48</v>
      </c>
      <c r="U330" s="24" t="n">
        <v>39</v>
      </c>
      <c r="V330" s="24" t="n">
        <v>10</v>
      </c>
      <c r="W330" s="24" t="n">
        <v>29</v>
      </c>
      <c r="X330" s="5" t="n">
        <v>15</v>
      </c>
      <c r="Y330" s="5" t="n">
        <v>14</v>
      </c>
      <c r="Z330" s="24" t="n">
        <v>42</v>
      </c>
      <c r="AA330" s="24" t="n">
        <v>15585</v>
      </c>
      <c r="AB330" s="24" t="n">
        <v>10753</v>
      </c>
      <c r="AC330" s="24" t="n">
        <v>789</v>
      </c>
      <c r="AD330" s="6" t="n">
        <f aca="false">+(B330-B328)/(A330-A328)</f>
        <v>12.8571428571696</v>
      </c>
      <c r="AE330" s="33" t="n">
        <f aca="false">+(C330-C328)/(A330-A328)</f>
        <v>2.57142857143392</v>
      </c>
      <c r="AF330" s="6" t="n">
        <f aca="false">+AD330-AE330</f>
        <v>10.2857142857357</v>
      </c>
      <c r="AG330" s="6" t="n">
        <f aca="false">AVERAGE(D330:E330)</f>
        <v>21.65</v>
      </c>
      <c r="AH330" s="7" t="n">
        <f aca="false">(G330+G328)/2</f>
        <v>20</v>
      </c>
      <c r="AI330" s="7" t="n">
        <f aca="false">+G330-F330</f>
        <v>0</v>
      </c>
      <c r="AJ330" s="8" t="n">
        <f aca="false">(+A330-A328)*24</f>
        <v>27.9999999999418</v>
      </c>
      <c r="AK330" s="8" t="n">
        <f aca="false">+AB330-AB328</f>
        <v>1</v>
      </c>
      <c r="AL330" s="8" t="n">
        <f aca="false">+AK330/AJ330*100</f>
        <v>3.571428571436</v>
      </c>
      <c r="AM330" s="9" t="n">
        <f aca="false">+(C330-C328)/AK330</f>
        <v>3</v>
      </c>
      <c r="AN330" s="8" t="n">
        <f aca="false">+AK330/AJ330*24</f>
        <v>0.857142857144639</v>
      </c>
      <c r="AO330" s="8" t="n">
        <f aca="false">+AC330-AC328</f>
        <v>0</v>
      </c>
      <c r="AP330" s="8" t="n">
        <f aca="false">+AO330/AJ330*24</f>
        <v>0</v>
      </c>
      <c r="AQ330" s="8" t="n">
        <f aca="false">+AA330-AA328</f>
        <v>7</v>
      </c>
      <c r="AR330" s="6" t="n">
        <f aca="false">+AQ330/AJ330</f>
        <v>0.25000000000052</v>
      </c>
      <c r="AS330" s="6" t="n">
        <f aca="false">+AR330*24</f>
        <v>6.00000000001247</v>
      </c>
      <c r="AT330" s="8" t="n">
        <f aca="false">+AJ330/AQ330*60</f>
        <v>239.999999999501</v>
      </c>
      <c r="AU330" s="8" t="n">
        <f aca="false">+AK330/AQ330*60</f>
        <v>8.57142857142857</v>
      </c>
      <c r="AV330" s="54"/>
      <c r="AMJ330" s="0"/>
    </row>
    <row collapsed="false" customFormat="true" customHeight="false" hidden="false" ht="12.65" outlineLevel="0" r="331" s="24">
      <c r="A331" s="37" t="n">
        <v>40726.6666666667</v>
      </c>
      <c r="B331" s="24" t="n">
        <v>53893</v>
      </c>
      <c r="C331" s="24" t="n">
        <v>118620</v>
      </c>
      <c r="D331" s="23" t="n">
        <v>21.9</v>
      </c>
      <c r="E331" s="23" t="n">
        <v>15.5</v>
      </c>
      <c r="F331" s="23" t="n">
        <v>20.9</v>
      </c>
      <c r="G331" s="23" t="n">
        <v>21</v>
      </c>
      <c r="H331" s="23" t="n">
        <v>23.9</v>
      </c>
      <c r="I331" s="23" t="n">
        <v>24.9</v>
      </c>
      <c r="J331" s="23" t="n">
        <v>23</v>
      </c>
      <c r="K331" s="23" t="n">
        <v>23</v>
      </c>
      <c r="L331" s="23" t="n">
        <v>23.6</v>
      </c>
      <c r="M331" s="23" t="n">
        <v>22.1</v>
      </c>
      <c r="N331" s="23" t="n">
        <v>22.5</v>
      </c>
      <c r="O331" s="24" t="n">
        <v>20</v>
      </c>
      <c r="P331" s="24" t="n">
        <v>7</v>
      </c>
      <c r="Q331" s="24" t="n">
        <v>0</v>
      </c>
      <c r="R331" s="24" t="n">
        <v>6</v>
      </c>
      <c r="S331" s="24" t="s">
        <v>48</v>
      </c>
      <c r="T331" s="24" t="s">
        <v>48</v>
      </c>
      <c r="U331" s="24" t="n">
        <v>41</v>
      </c>
      <c r="V331" s="24" t="n">
        <v>10</v>
      </c>
      <c r="W331" s="24" t="n">
        <v>31</v>
      </c>
      <c r="X331" s="5" t="n">
        <v>15</v>
      </c>
      <c r="Y331" s="5" t="n">
        <v>13</v>
      </c>
      <c r="Z331" s="24" t="n">
        <v>44</v>
      </c>
      <c r="AA331" s="24" t="n">
        <v>15590</v>
      </c>
      <c r="AB331" s="24" t="n">
        <v>10754</v>
      </c>
      <c r="AC331" s="24" t="n">
        <v>789</v>
      </c>
      <c r="AD331" s="6" t="n">
        <f aca="false">+(B331-B330)/(A331-A330)</f>
        <v>14.2062780269207</v>
      </c>
      <c r="AE331" s="33" t="n">
        <f aca="false">+(C331-C330)/(A331-A330)</f>
        <v>2.5829596412583</v>
      </c>
      <c r="AF331" s="6" t="n">
        <f aca="false">+AD331-AE331</f>
        <v>11.6233183856624</v>
      </c>
      <c r="AG331" s="6" t="n">
        <f aca="false">AVERAGE(D331:E331)</f>
        <v>18.7</v>
      </c>
      <c r="AH331" s="7" t="n">
        <f aca="false">(G331+G330)/2</f>
        <v>19.5</v>
      </c>
      <c r="AI331" s="7" t="n">
        <f aca="false">+G331-F331</f>
        <v>0.100000000000001</v>
      </c>
      <c r="AJ331" s="8" t="n">
        <f aca="false">(+A331-A330)*24</f>
        <v>18.5833333333139</v>
      </c>
      <c r="AK331" s="8" t="n">
        <f aca="false">+AB331-AB330</f>
        <v>1</v>
      </c>
      <c r="AL331" s="8" t="n">
        <f aca="false">+AK331/AJ331*100</f>
        <v>5.38116591928813</v>
      </c>
      <c r="AM331" s="9" t="n">
        <f aca="false">+(C331-C330)/AK331</f>
        <v>2</v>
      </c>
      <c r="AN331" s="8" t="n">
        <f aca="false">+AK331/AJ331*24</f>
        <v>1.29147982062915</v>
      </c>
      <c r="AO331" s="8" t="n">
        <f aca="false">+AC331-AC330</f>
        <v>0</v>
      </c>
      <c r="AP331" s="8" t="n">
        <f aca="false">+AO331/AJ331*24</f>
        <v>0</v>
      </c>
      <c r="AQ331" s="8" t="n">
        <f aca="false">+AA331-AA330</f>
        <v>5</v>
      </c>
      <c r="AR331" s="6" t="n">
        <f aca="false">+AQ331/AJ331</f>
        <v>0.269058295964406</v>
      </c>
      <c r="AS331" s="6" t="n">
        <f aca="false">+AR331*24</f>
        <v>6.45739910314576</v>
      </c>
      <c r="AT331" s="8" t="n">
        <f aca="false">+AJ331/AQ331*60</f>
        <v>222.999999999767</v>
      </c>
      <c r="AU331" s="8" t="n">
        <f aca="false">+AK331/AQ331*60</f>
        <v>12</v>
      </c>
      <c r="AV331" s="54"/>
      <c r="AMJ331" s="0"/>
    </row>
    <row collapsed="false" customFormat="true" customHeight="false" hidden="false" ht="12.65" outlineLevel="0" r="332" s="24">
      <c r="A332" s="37" t="n">
        <v>40727.6979166667</v>
      </c>
      <c r="B332" s="24" t="n">
        <v>54008</v>
      </c>
      <c r="C332" s="24" t="n">
        <v>118623</v>
      </c>
      <c r="D332" s="23" t="n">
        <v>27.1</v>
      </c>
      <c r="E332" s="23" t="n">
        <v>17.9</v>
      </c>
      <c r="F332" s="23" t="n">
        <v>24.5</v>
      </c>
      <c r="G332" s="23" t="n">
        <v>25</v>
      </c>
      <c r="H332" s="23" t="n">
        <v>25.4</v>
      </c>
      <c r="I332" s="23" t="n">
        <v>25.4</v>
      </c>
      <c r="J332" s="23" t="n">
        <v>23</v>
      </c>
      <c r="K332" s="23" t="n">
        <v>24.4</v>
      </c>
      <c r="L332" s="23" t="n">
        <v>24.4</v>
      </c>
      <c r="M332" s="23" t="n">
        <v>22.1</v>
      </c>
      <c r="N332" s="23" t="n">
        <v>23.5</v>
      </c>
      <c r="O332" s="24" t="n">
        <v>20</v>
      </c>
      <c r="P332" s="24" t="n">
        <v>7</v>
      </c>
      <c r="Q332" s="24" t="n">
        <v>0</v>
      </c>
      <c r="R332" s="24" t="n">
        <v>6</v>
      </c>
      <c r="S332" s="24" t="s">
        <v>48</v>
      </c>
      <c r="T332" s="24" t="s">
        <v>48</v>
      </c>
      <c r="U332" s="24" t="n">
        <v>39</v>
      </c>
      <c r="V332" s="24" t="n">
        <v>10</v>
      </c>
      <c r="W332" s="24" t="n">
        <v>31</v>
      </c>
      <c r="X332" s="5" t="n">
        <v>13</v>
      </c>
      <c r="Y332" s="5" t="n">
        <v>16</v>
      </c>
      <c r="Z332" s="24" t="n">
        <v>43</v>
      </c>
      <c r="AA332" s="24" t="n">
        <v>15596</v>
      </c>
      <c r="AB332" s="24" t="n">
        <v>10755</v>
      </c>
      <c r="AC332" s="24" t="n">
        <v>789</v>
      </c>
      <c r="AD332" s="6" t="n">
        <f aca="false">+(B332-B331)/(A332-A331)</f>
        <v>111.515151515152</v>
      </c>
      <c r="AE332" s="33" t="n">
        <f aca="false">+(C332-C331)/(A332-A331)</f>
        <v>2.90909090909091</v>
      </c>
      <c r="AF332" s="6" t="n">
        <f aca="false">+AD332-AE332</f>
        <v>108.606060606061</v>
      </c>
      <c r="AG332" s="6" t="n">
        <f aca="false">AVERAGE(D332:E332)</f>
        <v>22.5</v>
      </c>
      <c r="AH332" s="7" t="n">
        <f aca="false">(G332+G331)/2</f>
        <v>23</v>
      </c>
      <c r="AI332" s="7" t="n">
        <f aca="false">+G332-F332</f>
        <v>0.5</v>
      </c>
      <c r="AJ332" s="8" t="n">
        <f aca="false">(+A332-A331)*24</f>
        <v>24.75</v>
      </c>
      <c r="AK332" s="8" t="n">
        <f aca="false">+AB332-AB331</f>
        <v>1</v>
      </c>
      <c r="AL332" s="8" t="n">
        <f aca="false">+AK332/AJ332*100</f>
        <v>4.04040404040404</v>
      </c>
      <c r="AM332" s="9" t="n">
        <f aca="false">+(C332-C331)/AK332</f>
        <v>3</v>
      </c>
      <c r="AN332" s="8" t="n">
        <f aca="false">+AK332/AJ332*24</f>
        <v>0.96969696969697</v>
      </c>
      <c r="AO332" s="8" t="n">
        <f aca="false">+AC332-AC331</f>
        <v>0</v>
      </c>
      <c r="AP332" s="8" t="n">
        <f aca="false">+AO332/AJ332*24</f>
        <v>0</v>
      </c>
      <c r="AQ332" s="8" t="n">
        <f aca="false">+AA332-AA331</f>
        <v>6</v>
      </c>
      <c r="AR332" s="6" t="n">
        <f aca="false">+AQ332/AJ332</f>
        <v>0.242424242424242</v>
      </c>
      <c r="AS332" s="6" t="n">
        <f aca="false">+AR332*24</f>
        <v>5.81818181818182</v>
      </c>
      <c r="AT332" s="8" t="n">
        <f aca="false">+AJ332/AQ332*60</f>
        <v>247.5</v>
      </c>
      <c r="AU332" s="8" t="n">
        <f aca="false">+AK332/AQ332*60</f>
        <v>10</v>
      </c>
      <c r="AV332" s="54"/>
      <c r="AMJ332" s="0"/>
    </row>
    <row collapsed="false" customFormat="true" customHeight="false" hidden="false" ht="12.65" outlineLevel="0" r="333" s="24">
      <c r="A333" s="37" t="n">
        <v>40729.6979166667</v>
      </c>
      <c r="B333" s="24" t="n">
        <v>54043</v>
      </c>
      <c r="C333" s="24" t="n">
        <v>118630</v>
      </c>
      <c r="D333" s="23" t="n">
        <v>30.4</v>
      </c>
      <c r="E333" s="23" t="n">
        <v>17</v>
      </c>
      <c r="F333" s="23" t="n">
        <v>20.7</v>
      </c>
      <c r="G333" s="23" t="n">
        <v>21</v>
      </c>
      <c r="H333" s="23" t="n">
        <v>24.8</v>
      </c>
      <c r="I333" s="23" t="n">
        <v>28.1</v>
      </c>
      <c r="J333" s="23" t="n">
        <v>24.5</v>
      </c>
      <c r="K333" s="23" t="n">
        <v>23.7</v>
      </c>
      <c r="L333" s="23" t="n">
        <v>24.9</v>
      </c>
      <c r="M333" s="23" t="n">
        <v>23.5</v>
      </c>
      <c r="N333" s="23" t="n">
        <v>23</v>
      </c>
      <c r="O333" s="24" t="n">
        <v>20</v>
      </c>
      <c r="P333" s="24" t="n">
        <v>7</v>
      </c>
      <c r="Q333" s="24" t="n">
        <v>0</v>
      </c>
      <c r="R333" s="24" t="n">
        <v>6</v>
      </c>
      <c r="S333" s="24" t="s">
        <v>48</v>
      </c>
      <c r="T333" s="24" t="s">
        <v>48</v>
      </c>
      <c r="U333" s="24" t="n">
        <v>39</v>
      </c>
      <c r="V333" s="24" t="n">
        <v>10</v>
      </c>
      <c r="W333" s="24" t="n">
        <v>30</v>
      </c>
      <c r="X333" s="5" t="n">
        <v>17</v>
      </c>
      <c r="Y333" s="5" t="n">
        <v>16</v>
      </c>
      <c r="Z333" s="24" t="n">
        <v>42</v>
      </c>
      <c r="AA333" s="24" t="n">
        <v>15608</v>
      </c>
      <c r="AB333" s="24" t="n">
        <v>10757</v>
      </c>
      <c r="AC333" s="24" t="n">
        <v>789</v>
      </c>
      <c r="AD333" s="6" t="n">
        <f aca="false">+(B333-B332)/(A333-A332)</f>
        <v>17.5</v>
      </c>
      <c r="AE333" s="33" t="n">
        <f aca="false">+(C333-C332)/(A333-A332)</f>
        <v>3.5</v>
      </c>
      <c r="AF333" s="6" t="n">
        <f aca="false">+AD333-AE333</f>
        <v>14</v>
      </c>
      <c r="AG333" s="6" t="n">
        <f aca="false">AVERAGE(D333:E333)</f>
        <v>23.7</v>
      </c>
      <c r="AH333" s="7" t="n">
        <f aca="false">(G333+G332)/2</f>
        <v>23</v>
      </c>
      <c r="AI333" s="7" t="n">
        <f aca="false">+G333-F333</f>
        <v>0.300000000000001</v>
      </c>
      <c r="AJ333" s="8" t="n">
        <f aca="false">(+A333-A332)*24</f>
        <v>48</v>
      </c>
      <c r="AK333" s="8" t="n">
        <f aca="false">+AB333-AB332</f>
        <v>2</v>
      </c>
      <c r="AL333" s="8" t="n">
        <f aca="false">+AK333/AJ333*100</f>
        <v>4.16666666666667</v>
      </c>
      <c r="AM333" s="9" t="n">
        <f aca="false">+(C333-C332)/AK333</f>
        <v>3.5</v>
      </c>
      <c r="AN333" s="8" t="n">
        <f aca="false">+AK333/AJ333*24</f>
        <v>1</v>
      </c>
      <c r="AO333" s="8" t="n">
        <f aca="false">+AC333-AC332</f>
        <v>0</v>
      </c>
      <c r="AP333" s="8" t="n">
        <f aca="false">+AO333/AJ333*24</f>
        <v>0</v>
      </c>
      <c r="AQ333" s="8" t="n">
        <f aca="false">+AA333-AA332</f>
        <v>12</v>
      </c>
      <c r="AR333" s="6" t="n">
        <f aca="false">+AQ333/AJ333</f>
        <v>0.25</v>
      </c>
      <c r="AS333" s="6" t="n">
        <f aca="false">+AR333*24</f>
        <v>6</v>
      </c>
      <c r="AT333" s="8" t="n">
        <f aca="false">+AJ333/AQ333*60</f>
        <v>240</v>
      </c>
      <c r="AU333" s="8" t="n">
        <f aca="false">+AK333/AQ333*60</f>
        <v>10</v>
      </c>
      <c r="AV333" s="54" t="s">
        <v>204</v>
      </c>
      <c r="AMJ333" s="0"/>
    </row>
    <row collapsed="false" customFormat="true" customHeight="false" hidden="false" ht="12.65" outlineLevel="0" r="334" s="24">
      <c r="A334" s="37" t="n">
        <v>40730.75</v>
      </c>
      <c r="B334" s="24" t="n">
        <v>54067</v>
      </c>
      <c r="C334" s="24" t="n">
        <v>118633</v>
      </c>
      <c r="D334" s="23" t="n">
        <v>29.3</v>
      </c>
      <c r="E334" s="23" t="n">
        <v>16.6</v>
      </c>
      <c r="F334" s="23" t="n">
        <v>26.1</v>
      </c>
      <c r="G334" s="23" t="n">
        <v>24</v>
      </c>
      <c r="H334" s="23" t="n">
        <v>25</v>
      </c>
      <c r="I334" s="23" t="n">
        <v>25.4</v>
      </c>
      <c r="J334" s="23" t="n">
        <v>24</v>
      </c>
      <c r="K334" s="23" t="n">
        <v>24.4</v>
      </c>
      <c r="L334" s="23" t="n">
        <v>24.9</v>
      </c>
      <c r="M334" s="23" t="n">
        <v>23</v>
      </c>
      <c r="N334" s="23" t="n">
        <v>24</v>
      </c>
      <c r="O334" s="24" t="n">
        <v>20</v>
      </c>
      <c r="P334" s="24" t="n">
        <v>7</v>
      </c>
      <c r="Q334" s="24" t="n">
        <v>0</v>
      </c>
      <c r="R334" s="24" t="n">
        <v>6</v>
      </c>
      <c r="S334" s="24" t="s">
        <v>48</v>
      </c>
      <c r="T334" s="24" t="s">
        <v>48</v>
      </c>
      <c r="U334" s="24" t="n">
        <v>40</v>
      </c>
      <c r="V334" s="24" t="n">
        <v>10</v>
      </c>
      <c r="W334" s="24" t="n">
        <v>29</v>
      </c>
      <c r="X334" s="5" t="n">
        <v>19</v>
      </c>
      <c r="Y334" s="5" t="n">
        <v>18</v>
      </c>
      <c r="Z334" s="24" t="n">
        <v>44</v>
      </c>
      <c r="AA334" s="24" t="n">
        <v>15616</v>
      </c>
      <c r="AB334" s="24" t="n">
        <v>10758</v>
      </c>
      <c r="AC334" s="24" t="n">
        <v>789</v>
      </c>
      <c r="AD334" s="6" t="n">
        <f aca="false">+(B334-B333)/(A334-A333)</f>
        <v>22.8118811880662</v>
      </c>
      <c r="AE334" s="33" t="n">
        <f aca="false">+(C334-C333)/(A334-A333)</f>
        <v>2.85148514850828</v>
      </c>
      <c r="AF334" s="6" t="n">
        <f aca="false">+AD334-AE334</f>
        <v>19.9603960395579</v>
      </c>
      <c r="AG334" s="6" t="n">
        <f aca="false">AVERAGE(D334:E334)</f>
        <v>22.95</v>
      </c>
      <c r="AH334" s="7" t="n">
        <f aca="false">(G334+G333)/2</f>
        <v>22.5</v>
      </c>
      <c r="AI334" s="7" t="n">
        <f aca="false">+G334-F334</f>
        <v>-2.1</v>
      </c>
      <c r="AJ334" s="8" t="n">
        <f aca="false">(+A334-A333)*24</f>
        <v>25.2500000000582</v>
      </c>
      <c r="AK334" s="8" t="n">
        <f aca="false">+AB334-AB333</f>
        <v>1</v>
      </c>
      <c r="AL334" s="8" t="n">
        <f aca="false">+AK334/AJ334*100</f>
        <v>3.96039603959483</v>
      </c>
      <c r="AM334" s="9" t="n">
        <f aca="false">+(C334-C333)/AK334</f>
        <v>3</v>
      </c>
      <c r="AN334" s="8" t="n">
        <f aca="false">+AK334/AJ334*24</f>
        <v>0.950495049502759</v>
      </c>
      <c r="AO334" s="8" t="n">
        <f aca="false">+AC334-AC333</f>
        <v>0</v>
      </c>
      <c r="AP334" s="8" t="n">
        <f aca="false">+AO334/AJ334*24</f>
        <v>0</v>
      </c>
      <c r="AQ334" s="8" t="n">
        <f aca="false">+AA334-AA333</f>
        <v>8</v>
      </c>
      <c r="AR334" s="6" t="n">
        <f aca="false">+AQ334/AJ334</f>
        <v>0.316831683167586</v>
      </c>
      <c r="AS334" s="6" t="n">
        <f aca="false">+AR334*24</f>
        <v>7.60396039602208</v>
      </c>
      <c r="AT334" s="8" t="n">
        <f aca="false">+AJ334/AQ334*60</f>
        <v>189.375000000437</v>
      </c>
      <c r="AU334" s="8" t="n">
        <f aca="false">+AK334/AQ334*60</f>
        <v>7.5</v>
      </c>
      <c r="AV334" s="54" t="s">
        <v>205</v>
      </c>
      <c r="AMJ334" s="0"/>
    </row>
    <row collapsed="false" customFormat="true" customHeight="false" hidden="false" ht="12.65" outlineLevel="0" r="335" s="24">
      <c r="A335" s="37" t="n">
        <v>40731.75</v>
      </c>
      <c r="B335" s="24" t="n">
        <v>54084</v>
      </c>
      <c r="C335" s="24" t="n">
        <v>118637</v>
      </c>
      <c r="D335" s="23" t="n">
        <v>30.4</v>
      </c>
      <c r="E335" s="23" t="n">
        <v>16</v>
      </c>
      <c r="F335" s="23" t="n">
        <v>22.2</v>
      </c>
      <c r="G335" s="23" t="n">
        <v>22</v>
      </c>
      <c r="H335" s="23" t="n">
        <v>24.6</v>
      </c>
      <c r="I335" s="23" t="n">
        <v>25.8</v>
      </c>
      <c r="J335" s="23" t="n">
        <v>24.5</v>
      </c>
      <c r="K335" s="23" t="n">
        <v>24.1</v>
      </c>
      <c r="L335" s="23" t="n">
        <v>24.9</v>
      </c>
      <c r="M335" s="23" t="n">
        <v>23.5</v>
      </c>
      <c r="N335" s="23" t="n">
        <v>23.5</v>
      </c>
      <c r="O335" s="24" t="n">
        <v>20</v>
      </c>
      <c r="P335" s="24" t="n">
        <v>7</v>
      </c>
      <c r="Q335" s="24" t="n">
        <v>0</v>
      </c>
      <c r="R335" s="24" t="n">
        <v>6</v>
      </c>
      <c r="S335" s="24" t="s">
        <v>48</v>
      </c>
      <c r="T335" s="24" t="s">
        <v>48</v>
      </c>
      <c r="U335" s="24" t="n">
        <v>41</v>
      </c>
      <c r="V335" s="24" t="n">
        <v>10</v>
      </c>
      <c r="W335" s="24" t="n">
        <v>30</v>
      </c>
      <c r="X335" s="5" t="n">
        <v>16</v>
      </c>
      <c r="Y335" s="5" t="n">
        <v>18</v>
      </c>
      <c r="Z335" s="24" t="n">
        <v>44</v>
      </c>
      <c r="AA335" s="24" t="n">
        <v>15623</v>
      </c>
      <c r="AB335" s="24" t="n">
        <v>10759</v>
      </c>
      <c r="AC335" s="24" t="n">
        <v>789</v>
      </c>
      <c r="AD335" s="6" t="n">
        <f aca="false">+(B335-B334)/(A335-A334)</f>
        <v>17</v>
      </c>
      <c r="AE335" s="33" t="n">
        <f aca="false">+(C335-C334)/(A335-A334)</f>
        <v>4</v>
      </c>
      <c r="AF335" s="6" t="n">
        <f aca="false">+AD335-AE335</f>
        <v>13</v>
      </c>
      <c r="AG335" s="6" t="n">
        <f aca="false">AVERAGE(D335:E335)</f>
        <v>23.2</v>
      </c>
      <c r="AH335" s="7" t="n">
        <f aca="false">(G335+G334)/2</f>
        <v>23</v>
      </c>
      <c r="AI335" s="7" t="n">
        <f aca="false">+G335-F335</f>
        <v>-0.199999999999999</v>
      </c>
      <c r="AJ335" s="8" t="n">
        <f aca="false">(+A335-A334)*24</f>
        <v>24</v>
      </c>
      <c r="AK335" s="8" t="n">
        <f aca="false">+AB335-AB334</f>
        <v>1</v>
      </c>
      <c r="AL335" s="8" t="n">
        <f aca="false">+AK335/AJ335*100</f>
        <v>4.16666666666667</v>
      </c>
      <c r="AM335" s="9" t="n">
        <f aca="false">+(C335-C334)/AK335</f>
        <v>4</v>
      </c>
      <c r="AN335" s="8" t="n">
        <f aca="false">+AK335/AJ335*24</f>
        <v>1</v>
      </c>
      <c r="AO335" s="8" t="n">
        <f aca="false">+AC335-AC334</f>
        <v>0</v>
      </c>
      <c r="AP335" s="8" t="n">
        <f aca="false">+AO335/AJ335*24</f>
        <v>0</v>
      </c>
      <c r="AQ335" s="8" t="n">
        <f aca="false">+AA335-AA334</f>
        <v>7</v>
      </c>
      <c r="AR335" s="6" t="n">
        <f aca="false">+AQ335/AJ335</f>
        <v>0.291666666666667</v>
      </c>
      <c r="AS335" s="6" t="n">
        <f aca="false">+AR335*24</f>
        <v>7</v>
      </c>
      <c r="AT335" s="8" t="n">
        <f aca="false">+AJ335/AQ335*60</f>
        <v>205.714285714286</v>
      </c>
      <c r="AU335" s="8" t="n">
        <f aca="false">+AK335/AQ335*60</f>
        <v>8.57142857142857</v>
      </c>
      <c r="AV335" s="54"/>
      <c r="AMJ335" s="0"/>
    </row>
    <row collapsed="false" customFormat="true" customHeight="false" hidden="false" ht="12.65" outlineLevel="0" r="336" s="24">
      <c r="A336" s="37" t="n">
        <v>40732.7291666667</v>
      </c>
      <c r="B336" s="24" t="n">
        <v>54100</v>
      </c>
      <c r="C336" s="24" t="n">
        <v>118639</v>
      </c>
      <c r="D336" s="23" t="n">
        <v>23.9</v>
      </c>
      <c r="E336" s="23" t="n">
        <v>11.8</v>
      </c>
      <c r="F336" s="23" t="n">
        <v>18.7</v>
      </c>
      <c r="G336" s="23" t="n">
        <v>19</v>
      </c>
      <c r="H336" s="23" t="n">
        <v>23.8</v>
      </c>
      <c r="I336" s="23" t="n">
        <v>24.9</v>
      </c>
      <c r="J336" s="23" t="n">
        <v>23</v>
      </c>
      <c r="K336" s="23" t="n">
        <v>23.8</v>
      </c>
      <c r="L336" s="23" t="n">
        <v>24.4</v>
      </c>
      <c r="M336" s="23" t="n">
        <v>22.5</v>
      </c>
      <c r="N336" s="23" t="n">
        <v>23</v>
      </c>
      <c r="O336" s="24" t="n">
        <v>20</v>
      </c>
      <c r="P336" s="24" t="n">
        <v>7</v>
      </c>
      <c r="Q336" s="24" t="n">
        <v>0</v>
      </c>
      <c r="R336" s="24" t="n">
        <v>6</v>
      </c>
      <c r="S336" s="24" t="s">
        <v>48</v>
      </c>
      <c r="T336" s="24" t="s">
        <v>48</v>
      </c>
      <c r="U336" s="24" t="n">
        <v>39</v>
      </c>
      <c r="V336" s="24" t="n">
        <v>10</v>
      </c>
      <c r="W336" s="24" t="n">
        <v>28</v>
      </c>
      <c r="X336" s="5" t="n">
        <v>21</v>
      </c>
      <c r="Y336" s="5" t="n">
        <v>24</v>
      </c>
      <c r="Z336" s="24" t="n">
        <v>41</v>
      </c>
      <c r="AA336" s="24" t="n">
        <v>15629</v>
      </c>
      <c r="AB336" s="24" t="n">
        <v>10760</v>
      </c>
      <c r="AC336" s="24" t="n">
        <v>789</v>
      </c>
      <c r="AD336" s="6" t="n">
        <f aca="false">+(B336-B335)/(A336-A335)</f>
        <v>16.3404255319554</v>
      </c>
      <c r="AE336" s="33" t="n">
        <f aca="false">+(C336-C335)/(A336-A335)</f>
        <v>2.04255319149442</v>
      </c>
      <c r="AF336" s="6" t="n">
        <f aca="false">+AD336-AE336</f>
        <v>14.2978723404609</v>
      </c>
      <c r="AG336" s="6" t="n">
        <f aca="false">AVERAGE(D336:E336)</f>
        <v>17.85</v>
      </c>
      <c r="AH336" s="7" t="n">
        <f aca="false">(G336+G335)/2</f>
        <v>20.5</v>
      </c>
      <c r="AI336" s="7" t="n">
        <f aca="false">+G336-F336</f>
        <v>0.300000000000001</v>
      </c>
      <c r="AJ336" s="8" t="n">
        <f aca="false">(+A336-A335)*24</f>
        <v>23.4999999999418</v>
      </c>
      <c r="AK336" s="8" t="n">
        <f aca="false">+AB336-AB335</f>
        <v>1</v>
      </c>
      <c r="AL336" s="8" t="n">
        <f aca="false">+AK336/AJ336*100</f>
        <v>4.25531914894671</v>
      </c>
      <c r="AM336" s="9" t="n">
        <f aca="false">+(C336-C335)/AK336</f>
        <v>2</v>
      </c>
      <c r="AN336" s="8" t="n">
        <f aca="false">+AK336/AJ336*24</f>
        <v>1.02127659574721</v>
      </c>
      <c r="AO336" s="8" t="n">
        <f aca="false">+AC336-AC335</f>
        <v>0</v>
      </c>
      <c r="AP336" s="8" t="n">
        <f aca="false">+AO336/AJ336*24</f>
        <v>0</v>
      </c>
      <c r="AQ336" s="8" t="n">
        <f aca="false">+AA336-AA335</f>
        <v>6</v>
      </c>
      <c r="AR336" s="6" t="n">
        <f aca="false">+AQ336/AJ336</f>
        <v>0.255319148936803</v>
      </c>
      <c r="AS336" s="6" t="n">
        <f aca="false">+AR336*24</f>
        <v>6.12765957448326</v>
      </c>
      <c r="AT336" s="8" t="n">
        <f aca="false">+AJ336/AQ336*60</f>
        <v>234.999999999418</v>
      </c>
      <c r="AU336" s="8" t="n">
        <f aca="false">+AK336/AQ336*60</f>
        <v>10</v>
      </c>
      <c r="AV336" s="54"/>
      <c r="AMJ336" s="0"/>
    </row>
    <row collapsed="false" customFormat="true" customHeight="false" hidden="false" ht="12.65" outlineLevel="0" r="337" s="24">
      <c r="A337" s="37" t="n">
        <v>40733.7777777778</v>
      </c>
      <c r="B337" s="24" t="n">
        <v>54119</v>
      </c>
      <c r="C337" s="24" t="n">
        <v>118642</v>
      </c>
      <c r="D337" s="23" t="n">
        <v>23.9</v>
      </c>
      <c r="E337" s="23" t="n">
        <v>14.5</v>
      </c>
      <c r="F337" s="23" t="n">
        <v>21.9</v>
      </c>
      <c r="G337" s="23" t="n">
        <v>21</v>
      </c>
      <c r="H337" s="23" t="n">
        <v>24.2</v>
      </c>
      <c r="I337" s="23" t="n">
        <v>24.7</v>
      </c>
      <c r="J337" s="23" t="n">
        <v>22.5</v>
      </c>
      <c r="K337" s="23" t="n">
        <v>23.9</v>
      </c>
      <c r="L337" s="23" t="n">
        <v>24.9</v>
      </c>
      <c r="M337" s="23" t="n">
        <v>22.5</v>
      </c>
      <c r="N337" s="23" t="n">
        <v>23.5</v>
      </c>
      <c r="O337" s="24" t="n">
        <v>20</v>
      </c>
      <c r="P337" s="24" t="n">
        <v>7</v>
      </c>
      <c r="Q337" s="24" t="n">
        <v>0</v>
      </c>
      <c r="R337" s="24" t="n">
        <v>6</v>
      </c>
      <c r="S337" s="24" t="s">
        <v>48</v>
      </c>
      <c r="T337" s="24" t="s">
        <v>48</v>
      </c>
      <c r="U337" s="24" t="n">
        <v>42</v>
      </c>
      <c r="V337" s="24" t="n">
        <v>10</v>
      </c>
      <c r="W337" s="24" t="n">
        <v>32</v>
      </c>
      <c r="X337" s="5" t="n">
        <v>13</v>
      </c>
      <c r="Y337" s="5" t="n">
        <v>16</v>
      </c>
      <c r="Z337" s="24" t="n">
        <v>46</v>
      </c>
      <c r="AA337" s="24" t="n">
        <v>15636</v>
      </c>
      <c r="AB337" s="24" t="n">
        <v>10762</v>
      </c>
      <c r="AC337" s="24" t="n">
        <v>789</v>
      </c>
      <c r="AD337" s="6" t="n">
        <f aca="false">+(B337-B336)/(A337-A336)</f>
        <v>18.1192052979155</v>
      </c>
      <c r="AE337" s="33" t="n">
        <f aca="false">+(C337-C336)/(A337-A336)</f>
        <v>2.86092715230244</v>
      </c>
      <c r="AF337" s="6" t="n">
        <f aca="false">+AD337-AE337</f>
        <v>15.258278145613</v>
      </c>
      <c r="AG337" s="6" t="n">
        <f aca="false">AVERAGE(D337:E337)</f>
        <v>19.2</v>
      </c>
      <c r="AH337" s="7" t="n">
        <f aca="false">(G337+G336)/2</f>
        <v>20</v>
      </c>
      <c r="AI337" s="7" t="n">
        <f aca="false">+G337-F337</f>
        <v>-0.899999999999999</v>
      </c>
      <c r="AJ337" s="8" t="n">
        <f aca="false">(+A337-A336)*24</f>
        <v>25.1666666668025</v>
      </c>
      <c r="AK337" s="8" t="n">
        <f aca="false">+AB337-AB336</f>
        <v>2</v>
      </c>
      <c r="AL337" s="8" t="n">
        <f aca="false">+AK337/AJ337*100</f>
        <v>7.94701986750678</v>
      </c>
      <c r="AM337" s="9" t="n">
        <f aca="false">+(C337-C336)/AK337</f>
        <v>1.5</v>
      </c>
      <c r="AN337" s="8" t="n">
        <f aca="false">+AK337/AJ337*24</f>
        <v>1.90728476820163</v>
      </c>
      <c r="AO337" s="8" t="n">
        <f aca="false">+AC337-AC336</f>
        <v>0</v>
      </c>
      <c r="AP337" s="8" t="n">
        <f aca="false">+AO337/AJ337*24</f>
        <v>0</v>
      </c>
      <c r="AQ337" s="8" t="n">
        <f aca="false">+AA337-AA336</f>
        <v>7</v>
      </c>
      <c r="AR337" s="6" t="n">
        <f aca="false">+AQ337/AJ337</f>
        <v>0.278145695362737</v>
      </c>
      <c r="AS337" s="6" t="n">
        <f aca="false">+AR337*24</f>
        <v>6.6754966887057</v>
      </c>
      <c r="AT337" s="8" t="n">
        <f aca="false">+AJ337/AQ337*60</f>
        <v>215.71428571545</v>
      </c>
      <c r="AU337" s="8" t="n">
        <f aca="false">+AK337/AQ337*60</f>
        <v>17.1428571428571</v>
      </c>
      <c r="AV337" s="54"/>
      <c r="AMJ337" s="0"/>
    </row>
    <row collapsed="false" customFormat="true" customHeight="false" hidden="false" ht="12.65" outlineLevel="0" r="338" s="24">
      <c r="A338" s="37" t="n">
        <v>40734.7361111111</v>
      </c>
      <c r="B338" s="24" t="n">
        <v>54135</v>
      </c>
      <c r="C338" s="24" t="n">
        <v>118646</v>
      </c>
      <c r="D338" s="23" t="n">
        <v>24.9</v>
      </c>
      <c r="E338" s="23" t="n">
        <v>13.5</v>
      </c>
      <c r="F338" s="23" t="n">
        <v>20.2</v>
      </c>
      <c r="G338" s="23" t="n">
        <v>19</v>
      </c>
      <c r="H338" s="23" t="n">
        <v>24.7</v>
      </c>
      <c r="I338" s="23" t="n">
        <v>24.9</v>
      </c>
      <c r="J338" s="23" t="n">
        <v>23.5</v>
      </c>
      <c r="K338" s="23" t="n">
        <v>23.3</v>
      </c>
      <c r="L338" s="23" t="n">
        <v>24.4</v>
      </c>
      <c r="M338" s="23" t="n">
        <v>23</v>
      </c>
      <c r="N338" s="23" t="n">
        <v>23</v>
      </c>
      <c r="O338" s="24" t="n">
        <v>20</v>
      </c>
      <c r="P338" s="24" t="n">
        <v>7</v>
      </c>
      <c r="Q338" s="24" t="n">
        <v>0</v>
      </c>
      <c r="R338" s="24" t="n">
        <v>6</v>
      </c>
      <c r="S338" s="24" t="s">
        <v>48</v>
      </c>
      <c r="T338" s="24" t="s">
        <v>48</v>
      </c>
      <c r="U338" s="24" t="n">
        <v>41</v>
      </c>
      <c r="V338" s="24" t="n">
        <v>10</v>
      </c>
      <c r="W338" s="24" t="n">
        <v>31</v>
      </c>
      <c r="X338" s="5" t="n">
        <v>13</v>
      </c>
      <c r="Y338" s="5" t="n">
        <v>18</v>
      </c>
      <c r="Z338" s="24" t="n">
        <v>45</v>
      </c>
      <c r="AA338" s="24" t="n">
        <v>15642</v>
      </c>
      <c r="AB338" s="24" t="n">
        <v>10763</v>
      </c>
      <c r="AC338" s="24" t="n">
        <v>789</v>
      </c>
      <c r="AD338" s="6" t="n">
        <f aca="false">+(B338-B337)/(A338-A337)</f>
        <v>16.6956521739975</v>
      </c>
      <c r="AE338" s="33" t="n">
        <f aca="false">+(C338-C337)/(A338-A337)</f>
        <v>4.17391304349939</v>
      </c>
      <c r="AF338" s="6" t="n">
        <f aca="false">+AD338-AE338</f>
        <v>12.5217391304982</v>
      </c>
      <c r="AG338" s="6" t="n">
        <f aca="false">AVERAGE(D338:E338)</f>
        <v>19.2</v>
      </c>
      <c r="AH338" s="7" t="n">
        <f aca="false">(G338+G337)/2</f>
        <v>20</v>
      </c>
      <c r="AI338" s="7" t="n">
        <f aca="false">+G338-F338</f>
        <v>-1.2</v>
      </c>
      <c r="AJ338" s="8" t="n">
        <f aca="false">(+A338-A337)*24</f>
        <v>22.9999999998836</v>
      </c>
      <c r="AK338" s="8" t="n">
        <f aca="false">+AB338-AB337</f>
        <v>1</v>
      </c>
      <c r="AL338" s="8" t="n">
        <f aca="false">+AK338/AJ338*100</f>
        <v>4.34782608697853</v>
      </c>
      <c r="AM338" s="9" t="n">
        <f aca="false">+(C338-C337)/AK338</f>
        <v>4</v>
      </c>
      <c r="AN338" s="8" t="n">
        <f aca="false">+AK338/AJ338*24</f>
        <v>1.04347826087485</v>
      </c>
      <c r="AO338" s="8" t="n">
        <f aca="false">+AC338-AC337</f>
        <v>0</v>
      </c>
      <c r="AP338" s="8" t="n">
        <f aca="false">+AO338/AJ338*24</f>
        <v>0</v>
      </c>
      <c r="AQ338" s="8" t="n">
        <f aca="false">+AA338-AA337</f>
        <v>6</v>
      </c>
      <c r="AR338" s="6" t="n">
        <f aca="false">+AQ338/AJ338</f>
        <v>0.260869565218712</v>
      </c>
      <c r="AS338" s="6" t="n">
        <f aca="false">+AR338*24</f>
        <v>6.26086956524908</v>
      </c>
      <c r="AT338" s="8" t="n">
        <f aca="false">+AJ338/AQ338*60</f>
        <v>229.999999998836</v>
      </c>
      <c r="AU338" s="8" t="n">
        <f aca="false">+AK338/AQ338*60</f>
        <v>10</v>
      </c>
      <c r="AV338" s="54"/>
      <c r="AMJ338" s="0"/>
    </row>
    <row collapsed="false" customFormat="true" customHeight="false" hidden="false" ht="12.65" outlineLevel="0" r="339" s="24">
      <c r="A339" s="37" t="n">
        <v>40735.7916666667</v>
      </c>
      <c r="B339" s="24" t="n">
        <v>54154</v>
      </c>
      <c r="C339" s="24" t="n">
        <v>118649</v>
      </c>
      <c r="D339" s="23" t="n">
        <v>24.4</v>
      </c>
      <c r="E339" s="23" t="n">
        <v>14.4</v>
      </c>
      <c r="F339" s="23" t="n">
        <v>20.1</v>
      </c>
      <c r="G339" s="23" t="n">
        <v>19</v>
      </c>
      <c r="H339" s="23" t="n">
        <v>24.9</v>
      </c>
      <c r="I339" s="23" t="n">
        <v>25</v>
      </c>
      <c r="J339" s="23" t="n">
        <v>23.4</v>
      </c>
      <c r="K339" s="23" t="n">
        <v>23.9</v>
      </c>
      <c r="L339" s="23" t="n">
        <v>24.4</v>
      </c>
      <c r="M339" s="23" t="n">
        <v>22</v>
      </c>
      <c r="N339" s="23" t="n">
        <v>23</v>
      </c>
      <c r="O339" s="24" t="n">
        <v>20</v>
      </c>
      <c r="P339" s="24" t="n">
        <v>7</v>
      </c>
      <c r="Q339" s="24" t="n">
        <v>0</v>
      </c>
      <c r="R339" s="24" t="n">
        <v>6</v>
      </c>
      <c r="S339" s="24" t="s">
        <v>48</v>
      </c>
      <c r="T339" s="24" t="s">
        <v>48</v>
      </c>
      <c r="U339" s="24" t="n">
        <v>38</v>
      </c>
      <c r="V339" s="24" t="n">
        <v>10</v>
      </c>
      <c r="W339" s="24" t="n">
        <v>27</v>
      </c>
      <c r="X339" s="5" t="n">
        <v>20</v>
      </c>
      <c r="Y339" s="5" t="n">
        <v>24</v>
      </c>
      <c r="Z339" s="24" t="n">
        <v>41</v>
      </c>
      <c r="AA339" s="24" t="n">
        <v>15648</v>
      </c>
      <c r="AB339" s="24" t="n">
        <v>10764</v>
      </c>
      <c r="AC339" s="24" t="n">
        <v>789</v>
      </c>
      <c r="AD339" s="6" t="n">
        <f aca="false">+(B339-B338)/(A339-A338)</f>
        <v>18.0000000000138</v>
      </c>
      <c r="AE339" s="33" t="n">
        <f aca="false">+(C339-C338)/(A339-A338)</f>
        <v>2.84210526316007</v>
      </c>
      <c r="AF339" s="6" t="n">
        <f aca="false">+AD339-AE339</f>
        <v>15.1578947368537</v>
      </c>
      <c r="AG339" s="6" t="n">
        <f aca="false">AVERAGE(D339:E339)</f>
        <v>19.4</v>
      </c>
      <c r="AH339" s="7" t="n">
        <f aca="false">(G339+G338)/2</f>
        <v>19</v>
      </c>
      <c r="AI339" s="7" t="n">
        <f aca="false">+G339-F339</f>
        <v>-1.1</v>
      </c>
      <c r="AJ339" s="8" t="n">
        <f aca="false">(+A339-A338)*24</f>
        <v>25.3333333333139</v>
      </c>
      <c r="AK339" s="8" t="n">
        <f aca="false">+AB339-AB338</f>
        <v>1</v>
      </c>
      <c r="AL339" s="8" t="n">
        <f aca="false">+AK339/AJ339*100</f>
        <v>3.94736842105565</v>
      </c>
      <c r="AM339" s="9" t="n">
        <f aca="false">+(C339-C338)/AK339</f>
        <v>3</v>
      </c>
      <c r="AN339" s="8" t="n">
        <f aca="false">+AK339/AJ339*24</f>
        <v>0.947368421053357</v>
      </c>
      <c r="AO339" s="8" t="n">
        <f aca="false">+AC339-AC338</f>
        <v>0</v>
      </c>
      <c r="AP339" s="8" t="n">
        <f aca="false">+AO339/AJ339*24</f>
        <v>0</v>
      </c>
      <c r="AQ339" s="8" t="n">
        <f aca="false">+AA339-AA338</f>
        <v>6</v>
      </c>
      <c r="AR339" s="6" t="n">
        <f aca="false">+AQ339/AJ339</f>
        <v>0.236842105263339</v>
      </c>
      <c r="AS339" s="6" t="n">
        <f aca="false">+AR339*24</f>
        <v>5.68421052632014</v>
      </c>
      <c r="AT339" s="8" t="n">
        <f aca="false">+AJ339/AQ339*60</f>
        <v>253.333333333139</v>
      </c>
      <c r="AU339" s="8" t="n">
        <f aca="false">+AK339/AQ339*60</f>
        <v>10</v>
      </c>
      <c r="AV339" s="54"/>
      <c r="AMJ339" s="0"/>
    </row>
    <row collapsed="false" customFormat="true" customHeight="false" hidden="false" ht="12.65" outlineLevel="0" r="340" s="24">
      <c r="A340" s="37" t="n">
        <v>40736.7708333333</v>
      </c>
      <c r="B340" s="24" t="n">
        <v>54168</v>
      </c>
      <c r="C340" s="24" t="n">
        <v>118653</v>
      </c>
      <c r="D340" s="23" t="n">
        <v>27.8</v>
      </c>
      <c r="E340" s="23" t="n">
        <v>14.1</v>
      </c>
      <c r="F340" s="23" t="n">
        <v>21.1</v>
      </c>
      <c r="G340" s="23" t="n">
        <v>19</v>
      </c>
      <c r="H340" s="23" t="n">
        <v>24.7</v>
      </c>
      <c r="I340" s="23" t="n">
        <v>25.9</v>
      </c>
      <c r="J340" s="23" t="n">
        <v>23.5</v>
      </c>
      <c r="K340" s="23" t="n">
        <v>23.5</v>
      </c>
      <c r="L340" s="23" t="n">
        <v>24.9</v>
      </c>
      <c r="M340" s="23" t="n">
        <v>22.5</v>
      </c>
      <c r="N340" s="23" t="n">
        <v>23</v>
      </c>
      <c r="O340" s="24" t="n">
        <v>20</v>
      </c>
      <c r="P340" s="24" t="n">
        <v>7</v>
      </c>
      <c r="Q340" s="24" t="n">
        <v>0</v>
      </c>
      <c r="R340" s="24" t="n">
        <v>6</v>
      </c>
      <c r="S340" s="24" t="s">
        <v>48</v>
      </c>
      <c r="T340" s="24" t="s">
        <v>48</v>
      </c>
      <c r="U340" s="24" t="n">
        <v>39</v>
      </c>
      <c r="V340" s="24" t="n">
        <v>10</v>
      </c>
      <c r="W340" s="24" t="n">
        <v>32</v>
      </c>
      <c r="X340" s="5" t="n">
        <v>13</v>
      </c>
      <c r="Y340" s="5" t="n">
        <v>17</v>
      </c>
      <c r="Z340" s="24" t="n">
        <v>43</v>
      </c>
      <c r="AA340" s="24" t="n">
        <v>15654</v>
      </c>
      <c r="AB340" s="24" t="n">
        <v>10765</v>
      </c>
      <c r="AC340" s="24" t="n">
        <v>789</v>
      </c>
      <c r="AD340" s="6" t="n">
        <f aca="false">+(B340-B339)/(A340-A339)</f>
        <v>14.2978723403547</v>
      </c>
      <c r="AE340" s="33" t="n">
        <f aca="false">+(C340-C339)/(A340-A339)</f>
        <v>4.08510638295849</v>
      </c>
      <c r="AF340" s="6" t="n">
        <f aca="false">+AD340-AE340</f>
        <v>10.2127659573962</v>
      </c>
      <c r="AG340" s="6" t="n">
        <f aca="false">AVERAGE(D340:E340)</f>
        <v>20.95</v>
      </c>
      <c r="AH340" s="7" t="n">
        <f aca="false">(G340+G339)/2</f>
        <v>19</v>
      </c>
      <c r="AI340" s="7" t="n">
        <f aca="false">+G340-F340</f>
        <v>-2.1</v>
      </c>
      <c r="AJ340" s="8" t="n">
        <f aca="false">(+A340-A339)*24</f>
        <v>23.5000000001164</v>
      </c>
      <c r="AK340" s="8" t="n">
        <f aca="false">+AB340-AB339</f>
        <v>1</v>
      </c>
      <c r="AL340" s="8" t="n">
        <f aca="false">+AK340/AJ340*100</f>
        <v>4.25531914891509</v>
      </c>
      <c r="AM340" s="9" t="n">
        <f aca="false">+(C340-C339)/AK340</f>
        <v>4</v>
      </c>
      <c r="AN340" s="8" t="n">
        <f aca="false">+AK340/AJ340*24</f>
        <v>1.02127659573962</v>
      </c>
      <c r="AO340" s="8" t="n">
        <f aca="false">+AC340-AC339</f>
        <v>0</v>
      </c>
      <c r="AP340" s="8" t="n">
        <f aca="false">+AO340/AJ340*24</f>
        <v>0</v>
      </c>
      <c r="AQ340" s="8" t="n">
        <f aca="false">+AA340-AA339</f>
        <v>6</v>
      </c>
      <c r="AR340" s="6" t="n">
        <f aca="false">+AQ340/AJ340</f>
        <v>0.255319148934905</v>
      </c>
      <c r="AS340" s="6" t="n">
        <f aca="false">+AR340*24</f>
        <v>6.12765957443773</v>
      </c>
      <c r="AT340" s="8" t="n">
        <f aca="false">+AJ340/AQ340*60</f>
        <v>235.000000001164</v>
      </c>
      <c r="AU340" s="8" t="n">
        <f aca="false">+AK340/AQ340*60</f>
        <v>10</v>
      </c>
      <c r="AV340" s="54"/>
      <c r="AMJ340" s="0"/>
    </row>
    <row collapsed="false" customFormat="true" customHeight="false" hidden="false" ht="12.65" outlineLevel="0" r="341" s="24">
      <c r="A341" s="37" t="n">
        <v>40737.8333333333</v>
      </c>
      <c r="B341" s="24" t="n">
        <v>54184</v>
      </c>
      <c r="C341" s="24" t="n">
        <v>118655</v>
      </c>
      <c r="D341" s="23" t="n">
        <v>27.4</v>
      </c>
      <c r="E341" s="23" t="n">
        <v>12</v>
      </c>
      <c r="F341" s="23" t="n">
        <v>24.9</v>
      </c>
      <c r="G341" s="23" t="n">
        <v>20</v>
      </c>
      <c r="H341" s="23" t="n">
        <v>24.2</v>
      </c>
      <c r="I341" s="23" t="n">
        <v>25.4</v>
      </c>
      <c r="J341" s="23" t="n">
        <v>21</v>
      </c>
      <c r="K341" s="23" t="n">
        <v>22.1</v>
      </c>
      <c r="L341" s="23" t="n">
        <v>23.8</v>
      </c>
      <c r="M341" s="23" t="n">
        <v>22</v>
      </c>
      <c r="N341" s="23" t="n">
        <v>21.5</v>
      </c>
      <c r="O341" s="24" t="n">
        <v>20</v>
      </c>
      <c r="P341" s="24" t="n">
        <v>7</v>
      </c>
      <c r="Q341" s="24" t="n">
        <v>0</v>
      </c>
      <c r="R341" s="24" t="n">
        <v>6</v>
      </c>
      <c r="S341" s="24" t="s">
        <v>48</v>
      </c>
      <c r="T341" s="24" t="s">
        <v>48</v>
      </c>
      <c r="U341" s="24" t="n">
        <v>38</v>
      </c>
      <c r="V341" s="24" t="n">
        <v>15</v>
      </c>
      <c r="W341" s="24" t="n">
        <v>27</v>
      </c>
      <c r="X341" s="5" t="n">
        <v>21</v>
      </c>
      <c r="Y341" s="5" t="n">
        <v>26</v>
      </c>
      <c r="Z341" s="24" t="n">
        <v>42</v>
      </c>
      <c r="AA341" s="24" t="n">
        <v>15658</v>
      </c>
      <c r="AB341" s="24" t="n">
        <v>10766</v>
      </c>
      <c r="AC341" s="24" t="n">
        <v>789</v>
      </c>
      <c r="AD341" s="6" t="n">
        <f aca="false">+(B341-B340)/(A341-A340)</f>
        <v>15.0588235294118</v>
      </c>
      <c r="AE341" s="33" t="n">
        <f aca="false">+(C341-C340)/(A341-A340)</f>
        <v>1.88235294117647</v>
      </c>
      <c r="AF341" s="6" t="n">
        <f aca="false">+AD341-AE341</f>
        <v>13.1764705882353</v>
      </c>
      <c r="AG341" s="6" t="n">
        <f aca="false">AVERAGE(D341:E341)</f>
        <v>19.7</v>
      </c>
      <c r="AH341" s="7" t="n">
        <f aca="false">(G341+G340)/2</f>
        <v>19.5</v>
      </c>
      <c r="AI341" s="7" t="n">
        <f aca="false">+G341-F341</f>
        <v>-4.9</v>
      </c>
      <c r="AJ341" s="8" t="n">
        <f aca="false">(+A341-A340)*24</f>
        <v>25.5</v>
      </c>
      <c r="AK341" s="8" t="n">
        <f aca="false">+AB341-AB340</f>
        <v>1</v>
      </c>
      <c r="AL341" s="8" t="n">
        <f aca="false">+AK341/AJ341*100</f>
        <v>3.92156862745098</v>
      </c>
      <c r="AM341" s="9" t="n">
        <f aca="false">+(C341-C340)/AK341</f>
        <v>2</v>
      </c>
      <c r="AN341" s="8" t="n">
        <f aca="false">+AK341/AJ341*24</f>
        <v>0.941176470588235</v>
      </c>
      <c r="AO341" s="8" t="n">
        <f aca="false">+AC341-AC340</f>
        <v>0</v>
      </c>
      <c r="AP341" s="8" t="n">
        <f aca="false">+AO341/AJ341*24</f>
        <v>0</v>
      </c>
      <c r="AQ341" s="8" t="n">
        <f aca="false">+AA341-AA340</f>
        <v>4</v>
      </c>
      <c r="AR341" s="6" t="n">
        <f aca="false">+AQ341/AJ341</f>
        <v>0.156862745098039</v>
      </c>
      <c r="AS341" s="6" t="n">
        <f aca="false">+AR341*24</f>
        <v>3.76470588235294</v>
      </c>
      <c r="AT341" s="8" t="n">
        <f aca="false">+AJ341/AQ341*60</f>
        <v>382.5</v>
      </c>
      <c r="AU341" s="8" t="n">
        <f aca="false">+AK341/AQ341*60</f>
        <v>15</v>
      </c>
      <c r="AV341" s="54"/>
      <c r="AMJ341" s="0"/>
    </row>
    <row collapsed="false" customFormat="true" customHeight="false" hidden="false" ht="12.65" outlineLevel="0" r="342" s="24">
      <c r="A342" s="37" t="n">
        <v>40740.875</v>
      </c>
      <c r="B342" s="24" t="n">
        <v>54272</v>
      </c>
      <c r="C342" s="24" t="n">
        <v>118668</v>
      </c>
      <c r="D342" s="23" t="n">
        <v>27.2</v>
      </c>
      <c r="E342" s="23" t="n">
        <v>9.2</v>
      </c>
      <c r="F342" s="23" t="n">
        <v>17.9</v>
      </c>
      <c r="G342" s="23" t="n">
        <v>17</v>
      </c>
      <c r="H342" s="23" t="n">
        <v>23.6</v>
      </c>
      <c r="I342" s="23" t="n">
        <v>25.4</v>
      </c>
      <c r="J342" s="23" t="n">
        <v>21.3</v>
      </c>
      <c r="K342" s="23" t="n">
        <v>22.5</v>
      </c>
      <c r="L342" s="23" t="n">
        <v>23.9</v>
      </c>
      <c r="M342" s="23" t="n">
        <v>20.5</v>
      </c>
      <c r="N342" s="23" t="n">
        <v>22</v>
      </c>
      <c r="O342" s="24" t="n">
        <v>20</v>
      </c>
      <c r="P342" s="24" t="n">
        <v>7</v>
      </c>
      <c r="Q342" s="24" t="n">
        <v>0</v>
      </c>
      <c r="R342" s="24" t="n">
        <v>6</v>
      </c>
      <c r="S342" s="24" t="s">
        <v>48</v>
      </c>
      <c r="T342" s="24" t="s">
        <v>48</v>
      </c>
      <c r="U342" s="24" t="n">
        <v>47</v>
      </c>
      <c r="V342" s="24" t="n">
        <v>12</v>
      </c>
      <c r="W342" s="24" t="n">
        <v>35</v>
      </c>
      <c r="X342" s="5" t="n">
        <v>9</v>
      </c>
      <c r="Y342" s="5" t="n">
        <v>16</v>
      </c>
      <c r="Z342" s="24" t="n">
        <v>46</v>
      </c>
      <c r="AA342" s="24" t="n">
        <v>15685</v>
      </c>
      <c r="AB342" s="24" t="n">
        <v>10771</v>
      </c>
      <c r="AC342" s="24" t="n">
        <v>789</v>
      </c>
      <c r="AD342" s="6" t="n">
        <f aca="false">+(B342-B341)/(A342-A341)</f>
        <v>28.9315068493381</v>
      </c>
      <c r="AE342" s="33" t="n">
        <f aca="false">+(C342-C341)/(A342-A341)</f>
        <v>4.27397260274313</v>
      </c>
      <c r="AF342" s="6" t="n">
        <f aca="false">+AD342-AE342</f>
        <v>24.657534246595</v>
      </c>
      <c r="AG342" s="6" t="n">
        <f aca="false">AVERAGE(D342:E342)</f>
        <v>18.2</v>
      </c>
      <c r="AH342" s="7" t="n">
        <f aca="false">(G342+G341)/2</f>
        <v>18.5</v>
      </c>
      <c r="AI342" s="7" t="n">
        <f aca="false">+G342-F342</f>
        <v>-0.899999999999999</v>
      </c>
      <c r="AJ342" s="8" t="n">
        <f aca="false">(+A342-A341)*24</f>
        <v>72.9999999999418</v>
      </c>
      <c r="AK342" s="8" t="n">
        <f aca="false">+AB342-AB341</f>
        <v>5</v>
      </c>
      <c r="AL342" s="8" t="n">
        <f aca="false">+AK342/AJ342*100</f>
        <v>6.84931506849861</v>
      </c>
      <c r="AM342" s="9" t="n">
        <f aca="false">+(C342-C341)/AK342</f>
        <v>2.6</v>
      </c>
      <c r="AN342" s="8" t="n">
        <f aca="false">+AK342/AJ342*24</f>
        <v>1.64383561643967</v>
      </c>
      <c r="AO342" s="8" t="n">
        <f aca="false">+AC342-AC341</f>
        <v>0</v>
      </c>
      <c r="AP342" s="8" t="n">
        <f aca="false">+AO342/AJ342*24</f>
        <v>0</v>
      </c>
      <c r="AQ342" s="8" t="n">
        <f aca="false">+AA342-AA341</f>
        <v>27</v>
      </c>
      <c r="AR342" s="6" t="n">
        <f aca="false">+AQ342/AJ342</f>
        <v>0.369863013698925</v>
      </c>
      <c r="AS342" s="6" t="n">
        <f aca="false">+AR342*24</f>
        <v>8.8767123287742</v>
      </c>
      <c r="AT342" s="8" t="n">
        <f aca="false">+AJ342/AQ342*60</f>
        <v>162.222222222093</v>
      </c>
      <c r="AU342" s="8" t="n">
        <f aca="false">+AK342/AQ342*60</f>
        <v>11.1111111111111</v>
      </c>
      <c r="AV342" s="54" t="s">
        <v>206</v>
      </c>
      <c r="AMJ342" s="0"/>
    </row>
    <row collapsed="false" customFormat="true" customHeight="false" hidden="false" ht="12.65" outlineLevel="0" r="343" s="24">
      <c r="A343" s="37" t="n">
        <v>40748.7888888889</v>
      </c>
      <c r="B343" s="24" t="n">
        <v>54519</v>
      </c>
      <c r="C343" s="24" t="n">
        <v>118705</v>
      </c>
      <c r="D343" s="23" t="n">
        <v>27.6</v>
      </c>
      <c r="E343" s="23" t="n">
        <v>10.1</v>
      </c>
      <c r="F343" s="23" t="n">
        <v>14.1</v>
      </c>
      <c r="G343" s="23" t="n">
        <v>15</v>
      </c>
      <c r="H343" s="23" t="n">
        <v>24.7</v>
      </c>
      <c r="I343" s="23" t="n">
        <v>25.9</v>
      </c>
      <c r="J343" s="23" t="n">
        <v>22.6</v>
      </c>
      <c r="K343" s="23" t="n">
        <v>25.3</v>
      </c>
      <c r="L343" s="23" t="n">
        <v>25.4</v>
      </c>
      <c r="M343" s="23" t="n">
        <v>22</v>
      </c>
      <c r="N343" s="23" t="n">
        <v>24.5</v>
      </c>
      <c r="O343" s="24" t="n">
        <v>20</v>
      </c>
      <c r="P343" s="24" t="n">
        <v>7</v>
      </c>
      <c r="Q343" s="24" t="n">
        <v>0</v>
      </c>
      <c r="R343" s="24" t="n">
        <v>6</v>
      </c>
      <c r="S343" s="24" t="s">
        <v>48</v>
      </c>
      <c r="T343" s="24" t="s">
        <v>48</v>
      </c>
      <c r="U343" s="24" t="n">
        <v>40</v>
      </c>
      <c r="V343" s="24" t="n">
        <v>10</v>
      </c>
      <c r="W343" s="24" t="n">
        <v>30</v>
      </c>
      <c r="X343" s="5" t="n">
        <v>15</v>
      </c>
      <c r="Y343" s="5" t="n">
        <v>20</v>
      </c>
      <c r="Z343" s="24" t="n">
        <v>41</v>
      </c>
      <c r="AA343" s="24" t="n">
        <v>15756</v>
      </c>
      <c r="AB343" s="24" t="n">
        <v>10784</v>
      </c>
      <c r="AC343" s="24" t="n">
        <v>789</v>
      </c>
      <c r="AD343" s="6" t="n">
        <f aca="false">+(B343-B342)/(A343-A342)</f>
        <v>31.2109512109391</v>
      </c>
      <c r="AE343" s="33" t="n">
        <f aca="false">+(C343-C342)/(A343-A342)</f>
        <v>4.67532467532286</v>
      </c>
      <c r="AF343" s="6" t="n">
        <f aca="false">+AD343-AE343</f>
        <v>26.5356265356162</v>
      </c>
      <c r="AG343" s="6" t="n">
        <f aca="false">AVERAGE(D343:E343)</f>
        <v>18.85</v>
      </c>
      <c r="AH343" s="7" t="n">
        <f aca="false">(G343+G342)/2</f>
        <v>16</v>
      </c>
      <c r="AI343" s="7" t="n">
        <f aca="false">+G343-F343</f>
        <v>0.9</v>
      </c>
      <c r="AJ343" s="8" t="n">
        <f aca="false">(+A343-A342)*24</f>
        <v>189.933333333407</v>
      </c>
      <c r="AK343" s="8" t="n">
        <f aca="false">+AB343-AB342</f>
        <v>13</v>
      </c>
      <c r="AL343" s="8" t="n">
        <f aca="false">+AK343/AJ343*100</f>
        <v>6.84450684450419</v>
      </c>
      <c r="AM343" s="9" t="n">
        <f aca="false">+(C343-C342)/AK343</f>
        <v>2.84615384615385</v>
      </c>
      <c r="AN343" s="8" t="n">
        <f aca="false">+AK343/AJ343*24</f>
        <v>1.64268164268101</v>
      </c>
      <c r="AO343" s="8" t="n">
        <f aca="false">+AC343-AC342</f>
        <v>0</v>
      </c>
      <c r="AP343" s="8" t="n">
        <f aca="false">+AO343/AJ343*24</f>
        <v>0</v>
      </c>
      <c r="AQ343" s="8" t="n">
        <f aca="false">+AA343-AA342</f>
        <v>71</v>
      </c>
      <c r="AR343" s="6" t="n">
        <f aca="false">+AQ343/AJ343</f>
        <v>0.373815373815229</v>
      </c>
      <c r="AS343" s="6" t="n">
        <f aca="false">+AR343*24</f>
        <v>8.97156897156549</v>
      </c>
      <c r="AT343" s="8" t="n">
        <f aca="false">+AJ343/AQ343*60</f>
        <v>160.507042253583</v>
      </c>
      <c r="AU343" s="8" t="n">
        <f aca="false">+AK343/AQ343*60</f>
        <v>10.9859154929577</v>
      </c>
      <c r="AV343" s="54" t="s">
        <v>207</v>
      </c>
      <c r="AMJ343" s="0"/>
    </row>
    <row collapsed="false" customFormat="true" customHeight="false" hidden="false" ht="12.65" outlineLevel="0" r="344" s="24">
      <c r="A344" s="37" t="n">
        <v>40753.875</v>
      </c>
      <c r="B344" s="24" t="n">
        <v>54645</v>
      </c>
      <c r="C344" s="24" t="n">
        <v>118727</v>
      </c>
      <c r="D344" s="23" t="n">
        <v>30.4</v>
      </c>
      <c r="E344" s="23" t="n">
        <v>13</v>
      </c>
      <c r="F344" s="23" t="n">
        <v>23.6</v>
      </c>
      <c r="G344" s="23" t="n">
        <v>22</v>
      </c>
      <c r="H344" s="23" t="n">
        <v>25.5</v>
      </c>
      <c r="I344" s="23" t="n">
        <v>25.9</v>
      </c>
      <c r="J344" s="23" t="n">
        <v>22.5</v>
      </c>
      <c r="K344" s="23" t="n">
        <v>25</v>
      </c>
      <c r="L344" s="23" t="n">
        <v>25.9</v>
      </c>
      <c r="M344" s="23" t="n">
        <v>22</v>
      </c>
      <c r="N344" s="23" t="n">
        <v>24.5</v>
      </c>
      <c r="O344" s="24" t="n">
        <v>20</v>
      </c>
      <c r="P344" s="24" t="n">
        <v>7</v>
      </c>
      <c r="Q344" s="24" t="n">
        <v>0</v>
      </c>
      <c r="R344" s="24" t="n">
        <v>6</v>
      </c>
      <c r="S344" s="24" t="s">
        <v>48</v>
      </c>
      <c r="T344" s="24" t="s">
        <v>48</v>
      </c>
      <c r="U344" s="24" t="n">
        <v>40</v>
      </c>
      <c r="V344" s="24" t="n">
        <v>10</v>
      </c>
      <c r="W344" s="24" t="n">
        <v>28</v>
      </c>
      <c r="X344" s="5" t="n">
        <v>21</v>
      </c>
      <c r="Y344" s="5" t="n">
        <v>25</v>
      </c>
      <c r="Z344" s="24" t="n">
        <v>43</v>
      </c>
      <c r="AA344" s="24" t="n">
        <v>15805</v>
      </c>
      <c r="AB344" s="24" t="n">
        <v>10793</v>
      </c>
      <c r="AC344" s="24" t="n">
        <v>789</v>
      </c>
      <c r="AD344" s="6" t="n">
        <f aca="false">+(B344-B343)/(A344-A343)</f>
        <v>24.7733478973388</v>
      </c>
      <c r="AE344" s="33" t="n">
        <f aca="false">+(C344-C343)/(A344-A343)</f>
        <v>4.32550518842424</v>
      </c>
      <c r="AF344" s="6" t="n">
        <f aca="false">+AD344-AE344</f>
        <v>20.4478427089146</v>
      </c>
      <c r="AG344" s="6" t="n">
        <f aca="false">AVERAGE(D344:E344)</f>
        <v>21.7</v>
      </c>
      <c r="AH344" s="7" t="n">
        <f aca="false">(G344+G343)/2</f>
        <v>18.5</v>
      </c>
      <c r="AI344" s="7" t="n">
        <f aca="false">+G344-F344</f>
        <v>-1.6</v>
      </c>
      <c r="AJ344" s="8" t="n">
        <f aca="false">(+A344-A343)*24</f>
        <v>122.066666666593</v>
      </c>
      <c r="AK344" s="8" t="n">
        <f aca="false">+AB344-AB343</f>
        <v>9</v>
      </c>
      <c r="AL344" s="8" t="n">
        <f aca="false">+AK344/AJ344*100</f>
        <v>7.37302020754132</v>
      </c>
      <c r="AM344" s="9" t="n">
        <f aca="false">+(C344-C343)/AK344</f>
        <v>2.44444444444444</v>
      </c>
      <c r="AN344" s="8" t="n">
        <f aca="false">+AK344/AJ344*24</f>
        <v>1.76952484980992</v>
      </c>
      <c r="AO344" s="8" t="n">
        <f aca="false">+AC344-AC343</f>
        <v>0</v>
      </c>
      <c r="AP344" s="8" t="n">
        <f aca="false">+AO344/AJ344*24</f>
        <v>0</v>
      </c>
      <c r="AQ344" s="8" t="n">
        <f aca="false">+AA344-AA343</f>
        <v>49</v>
      </c>
      <c r="AR344" s="6" t="n">
        <f aca="false">+AQ344/AJ344</f>
        <v>0.40141998907725</v>
      </c>
      <c r="AS344" s="6" t="n">
        <f aca="false">+AR344*24</f>
        <v>9.63407973785399</v>
      </c>
      <c r="AT344" s="8" t="n">
        <f aca="false">+AJ344/AQ344*60</f>
        <v>149.469387755012</v>
      </c>
      <c r="AU344" s="8" t="n">
        <f aca="false">+AK344/AQ344*60</f>
        <v>11.0204081632653</v>
      </c>
      <c r="AV344" s="54" t="s">
        <v>208</v>
      </c>
      <c r="AMJ344" s="0"/>
    </row>
    <row collapsed="false" customFormat="true" customHeight="false" hidden="false" ht="12.65" outlineLevel="0" r="345" s="24">
      <c r="A345" s="37" t="n">
        <v>40755.9583333333</v>
      </c>
      <c r="B345" s="24" t="n">
        <v>54688</v>
      </c>
      <c r="C345" s="24" t="n">
        <v>118733</v>
      </c>
      <c r="D345" s="23" t="n">
        <v>28.9</v>
      </c>
      <c r="E345" s="23" t="n">
        <v>15.1</v>
      </c>
      <c r="F345" s="23" t="n">
        <v>18.1</v>
      </c>
      <c r="G345" s="23" t="n">
        <v>18</v>
      </c>
      <c r="H345" s="23" t="n">
        <v>24.7</v>
      </c>
      <c r="I345" s="23" t="n">
        <v>26.1</v>
      </c>
      <c r="J345" s="23" t="n">
        <v>23.5</v>
      </c>
      <c r="K345" s="23" t="n">
        <v>24.8</v>
      </c>
      <c r="L345" s="23" t="n">
        <v>27.1</v>
      </c>
      <c r="M345" s="23" t="n">
        <v>23.5</v>
      </c>
      <c r="N345" s="23" t="n">
        <v>24.5</v>
      </c>
      <c r="O345" s="24" t="n">
        <v>20</v>
      </c>
      <c r="P345" s="24" t="n">
        <v>7</v>
      </c>
      <c r="Q345" s="24" t="n">
        <v>0</v>
      </c>
      <c r="R345" s="24" t="n">
        <v>6</v>
      </c>
      <c r="S345" s="24" t="s">
        <v>48</v>
      </c>
      <c r="T345" s="24" t="s">
        <v>48</v>
      </c>
      <c r="U345" s="24" t="n">
        <v>38</v>
      </c>
      <c r="V345" s="24" t="n">
        <v>10</v>
      </c>
      <c r="W345" s="24" t="n">
        <v>28</v>
      </c>
      <c r="X345" s="5" t="n">
        <v>20</v>
      </c>
      <c r="Y345" s="5" t="n">
        <v>24</v>
      </c>
      <c r="Z345" s="24" t="n">
        <v>41</v>
      </c>
      <c r="AA345" s="24" t="n">
        <v>15818</v>
      </c>
      <c r="AB345" s="24" t="n">
        <v>10795</v>
      </c>
      <c r="AC345" s="24" t="n">
        <v>789</v>
      </c>
      <c r="AD345" s="6" t="n">
        <f aca="false">+(B345-B344)/(A345-A344)</f>
        <v>20.639999999976</v>
      </c>
      <c r="AE345" s="33" t="n">
        <f aca="false">+(C345-C344)/(A345-A344)</f>
        <v>2.87999999999665</v>
      </c>
      <c r="AF345" s="6" t="n">
        <f aca="false">+AD345-AE345</f>
        <v>17.7599999999793</v>
      </c>
      <c r="AG345" s="6" t="n">
        <f aca="false">AVERAGE(D345:E345)</f>
        <v>22</v>
      </c>
      <c r="AH345" s="7" t="n">
        <f aca="false">(G345+G344)/2</f>
        <v>20</v>
      </c>
      <c r="AI345" s="7" t="n">
        <f aca="false">+G345-F345</f>
        <v>-0.100000000000001</v>
      </c>
      <c r="AJ345" s="8" t="n">
        <f aca="false">(+A345-A344)*24</f>
        <v>50.0000000000582</v>
      </c>
      <c r="AK345" s="8" t="n">
        <f aca="false">+AB345-AB344</f>
        <v>2</v>
      </c>
      <c r="AL345" s="8" t="n">
        <f aca="false">+AK345/AJ345*100</f>
        <v>3.99999999999534</v>
      </c>
      <c r="AM345" s="9" t="n">
        <f aca="false">+(C345-C344)/AK345</f>
        <v>3</v>
      </c>
      <c r="AN345" s="8" t="n">
        <f aca="false">+AK345/AJ345*24</f>
        <v>0.959999999998882</v>
      </c>
      <c r="AO345" s="8" t="n">
        <f aca="false">+AC345-AC344</f>
        <v>0</v>
      </c>
      <c r="AP345" s="8" t="n">
        <f aca="false">+AO345/AJ345*24</f>
        <v>0</v>
      </c>
      <c r="AQ345" s="8" t="n">
        <f aca="false">+AA345-AA344</f>
        <v>13</v>
      </c>
      <c r="AR345" s="6" t="n">
        <f aca="false">+AQ345/AJ345</f>
        <v>0.259999999999697</v>
      </c>
      <c r="AS345" s="6" t="n">
        <f aca="false">+AR345*24</f>
        <v>6.23999999999274</v>
      </c>
      <c r="AT345" s="8" t="n">
        <f aca="false">+AJ345/AQ345*60</f>
        <v>230.769230769499</v>
      </c>
      <c r="AU345" s="8" t="n">
        <f aca="false">+AK345/AQ345*60</f>
        <v>9.23076923076923</v>
      </c>
      <c r="AV345" s="54" t="s">
        <v>209</v>
      </c>
      <c r="AMJ345" s="0"/>
    </row>
    <row collapsed="false" customFormat="true" customHeight="false" hidden="false" ht="12.65" outlineLevel="0" r="346" s="24">
      <c r="A346" s="37" t="n">
        <v>40756</v>
      </c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X346" s="5"/>
      <c r="Y346" s="5"/>
      <c r="AD346" s="6"/>
      <c r="AE346" s="33"/>
      <c r="AF346" s="6"/>
      <c r="AG346" s="6"/>
      <c r="AH346" s="7"/>
      <c r="AI346" s="7"/>
      <c r="AJ346" s="8"/>
      <c r="AK346" s="8"/>
      <c r="AL346" s="8" t="e">
        <f aca="false">+AK346/AJ346*100</f>
        <v>#DIV/0!</v>
      </c>
      <c r="AM346" s="9"/>
      <c r="AN346" s="8"/>
      <c r="AO346" s="8"/>
      <c r="AP346" s="8"/>
      <c r="AQ346" s="8"/>
      <c r="AR346" s="6"/>
      <c r="AS346" s="6"/>
      <c r="AT346" s="8"/>
      <c r="AU346" s="8"/>
      <c r="AV346" s="54"/>
      <c r="AMJ346" s="0"/>
    </row>
    <row collapsed="false" customFormat="true" customHeight="false" hidden="false" ht="12.65" outlineLevel="0" r="347" s="24">
      <c r="A347" s="37" t="n">
        <v>40762.7708333333</v>
      </c>
      <c r="B347" s="24" t="n">
        <v>54801</v>
      </c>
      <c r="C347" s="24" t="n">
        <v>118753</v>
      </c>
      <c r="D347" s="23" t="n">
        <v>28.4</v>
      </c>
      <c r="E347" s="23" t="n">
        <v>13.5</v>
      </c>
      <c r="F347" s="23" t="n">
        <v>18.3</v>
      </c>
      <c r="G347" s="23" t="n">
        <v>18</v>
      </c>
      <c r="H347" s="23" t="n">
        <v>22.9</v>
      </c>
      <c r="I347" s="23" t="n">
        <v>25.9</v>
      </c>
      <c r="J347" s="23" t="n">
        <v>22</v>
      </c>
      <c r="K347" s="23" t="n">
        <v>22.3</v>
      </c>
      <c r="L347" s="23" t="n">
        <v>26.9</v>
      </c>
      <c r="M347" s="23" t="n">
        <v>22</v>
      </c>
      <c r="N347" s="23" t="n">
        <v>21.5</v>
      </c>
      <c r="O347" s="24" t="n">
        <v>21</v>
      </c>
      <c r="P347" s="24" t="n">
        <v>7</v>
      </c>
      <c r="Q347" s="24" t="n">
        <v>0</v>
      </c>
      <c r="R347" s="24" t="n">
        <v>6</v>
      </c>
      <c r="S347" s="24" t="s">
        <v>48</v>
      </c>
      <c r="T347" s="24" t="s">
        <v>48</v>
      </c>
      <c r="U347" s="24" t="n">
        <v>52</v>
      </c>
      <c r="V347" s="24" t="n">
        <v>22</v>
      </c>
      <c r="W347" s="24" t="n">
        <v>33</v>
      </c>
      <c r="X347" s="5" t="n">
        <v>8</v>
      </c>
      <c r="Y347" s="5" t="n">
        <v>13</v>
      </c>
      <c r="Z347" s="24" t="n">
        <v>53</v>
      </c>
      <c r="AA347" s="24" t="n">
        <v>15855</v>
      </c>
      <c r="AB347" s="24" t="n">
        <v>10801</v>
      </c>
      <c r="AC347" s="24" t="n">
        <v>789</v>
      </c>
      <c r="AD347" s="6" t="n">
        <f aca="false">+(B347-B345)/(A347-A345)</f>
        <v>16.5871559633028</v>
      </c>
      <c r="AE347" s="33" t="n">
        <f aca="false">+(C347-C345)/(A347-A345)</f>
        <v>2.93577981651376</v>
      </c>
      <c r="AF347" s="6" t="n">
        <f aca="false">+AD347-AE347</f>
        <v>13.651376146789</v>
      </c>
      <c r="AG347" s="6" t="n">
        <f aca="false">AVERAGE(D347:E347)</f>
        <v>20.95</v>
      </c>
      <c r="AH347" s="7" t="n">
        <f aca="false">(G347+G345)/2</f>
        <v>18</v>
      </c>
      <c r="AI347" s="7" t="n">
        <f aca="false">+G347-F347</f>
        <v>-0.300000000000001</v>
      </c>
      <c r="AJ347" s="8" t="n">
        <f aca="false">(+A347-A345)*24</f>
        <v>163.5</v>
      </c>
      <c r="AK347" s="8" t="n">
        <f aca="false">+AB347-AB345</f>
        <v>6</v>
      </c>
      <c r="AL347" s="8" t="n">
        <f aca="false">+AK347/AJ347*100</f>
        <v>3.6697247706422</v>
      </c>
      <c r="AM347" s="9" t="n">
        <f aca="false">+(C347-C345)/AK347</f>
        <v>3.33333333333333</v>
      </c>
      <c r="AN347" s="8" t="n">
        <f aca="false">+AK347/AJ347*24</f>
        <v>0.880733944954129</v>
      </c>
      <c r="AO347" s="8" t="n">
        <f aca="false">+AC347-AC345</f>
        <v>0</v>
      </c>
      <c r="AP347" s="8" t="n">
        <f aca="false">+AO347/AJ347*24</f>
        <v>0</v>
      </c>
      <c r="AQ347" s="8" t="n">
        <f aca="false">+AA347-AA345</f>
        <v>37</v>
      </c>
      <c r="AR347" s="6" t="n">
        <f aca="false">+AQ347/AJ347</f>
        <v>0.226299694189602</v>
      </c>
      <c r="AS347" s="6" t="n">
        <f aca="false">+AR347*24</f>
        <v>5.43119266055046</v>
      </c>
      <c r="AT347" s="8" t="n">
        <f aca="false">+AJ347/AQ347*60</f>
        <v>265.135135135135</v>
      </c>
      <c r="AU347" s="8" t="n">
        <f aca="false">+AK347/AQ347*60</f>
        <v>9.72972972972973</v>
      </c>
      <c r="AV347" s="54"/>
      <c r="AMJ347" s="0"/>
    </row>
    <row collapsed="false" customFormat="true" customHeight="false" hidden="false" ht="12.65" outlineLevel="0" r="348" s="24">
      <c r="A348" s="37" t="n">
        <v>40768.6979166667</v>
      </c>
      <c r="B348" s="24" t="n">
        <v>54903</v>
      </c>
      <c r="C348" s="24" t="n">
        <v>118769</v>
      </c>
      <c r="D348" s="23" t="n">
        <v>21.9</v>
      </c>
      <c r="E348" s="23"/>
      <c r="F348" s="23" t="n">
        <v>21.7</v>
      </c>
      <c r="G348" s="23" t="n">
        <v>22</v>
      </c>
      <c r="H348" s="23" t="n">
        <v>22.8</v>
      </c>
      <c r="I348" s="23" t="n">
        <v>23.9</v>
      </c>
      <c r="J348" s="23" t="n">
        <v>20</v>
      </c>
      <c r="K348" s="23" t="n">
        <v>22</v>
      </c>
      <c r="L348" s="23" t="n">
        <v>23.9</v>
      </c>
      <c r="M348" s="23" t="n">
        <v>20.5</v>
      </c>
      <c r="N348" s="23" t="n">
        <v>21.5</v>
      </c>
      <c r="O348" s="24" t="n">
        <v>20</v>
      </c>
      <c r="P348" s="24" t="n">
        <v>7</v>
      </c>
      <c r="Q348" s="24" t="n">
        <v>0</v>
      </c>
      <c r="R348" s="24" t="n">
        <v>6</v>
      </c>
      <c r="S348" s="24" t="s">
        <v>48</v>
      </c>
      <c r="T348" s="24" t="s">
        <v>48</v>
      </c>
      <c r="U348" s="24" t="n">
        <v>39</v>
      </c>
      <c r="V348" s="24" t="n">
        <v>15</v>
      </c>
      <c r="W348" s="24" t="n">
        <v>28</v>
      </c>
      <c r="X348" s="5" t="n">
        <v>17</v>
      </c>
      <c r="Y348" s="5" t="n">
        <v>19</v>
      </c>
      <c r="Z348" s="24" t="n">
        <v>41</v>
      </c>
      <c r="AA348" s="24" t="n">
        <v>15890</v>
      </c>
      <c r="AB348" s="24" t="n">
        <v>10807</v>
      </c>
      <c r="AC348" s="24" t="n">
        <v>789</v>
      </c>
      <c r="AD348" s="6" t="n">
        <f aca="false">+(B348-B347)/(A348-A347)</f>
        <v>17.2091388400844</v>
      </c>
      <c r="AE348" s="33" t="n">
        <f aca="false">+(C348-C347)/(A348-A347)</f>
        <v>2.69947275922892</v>
      </c>
      <c r="AF348" s="6" t="n">
        <f aca="false">+AD348-AE348</f>
        <v>14.5096660808555</v>
      </c>
      <c r="AG348" s="6" t="n">
        <f aca="false">AVERAGE(D348:E348)</f>
        <v>21.9</v>
      </c>
      <c r="AH348" s="7" t="n">
        <f aca="false">(G348+G347)/2</f>
        <v>20</v>
      </c>
      <c r="AI348" s="7" t="n">
        <f aca="false">+G348-F348</f>
        <v>0.300000000000001</v>
      </c>
      <c r="AJ348" s="8" t="n">
        <f aca="false">(+A348-A347)*24</f>
        <v>142.249999999884</v>
      </c>
      <c r="AK348" s="8" t="n">
        <f aca="false">+AB348-AB347</f>
        <v>6</v>
      </c>
      <c r="AL348" s="8" t="n">
        <f aca="false">+AK348/AJ348*100</f>
        <v>4.21792618629519</v>
      </c>
      <c r="AM348" s="9" t="n">
        <f aca="false">+(C348-C347)/AK348</f>
        <v>2.66666666666667</v>
      </c>
      <c r="AN348" s="8" t="n">
        <f aca="false">+AK348/AJ348*24</f>
        <v>1.01230228471085</v>
      </c>
      <c r="AO348" s="8" t="n">
        <f aca="false">+AC348-AC347</f>
        <v>0</v>
      </c>
      <c r="AP348" s="8" t="n">
        <f aca="false">+AO348/AJ348*24</f>
        <v>0</v>
      </c>
      <c r="AQ348" s="8" t="n">
        <f aca="false">+AA348-AA347</f>
        <v>35</v>
      </c>
      <c r="AR348" s="6" t="n">
        <f aca="false">+AQ348/AJ348</f>
        <v>0.246045694200553</v>
      </c>
      <c r="AS348" s="6" t="n">
        <f aca="false">+AR348*24</f>
        <v>5.90509666081327</v>
      </c>
      <c r="AT348" s="8" t="n">
        <f aca="false">+AJ348/AQ348*60</f>
        <v>243.857142856943</v>
      </c>
      <c r="AU348" s="8" t="n">
        <f aca="false">+AK348/AQ348*60</f>
        <v>10.2857142857143</v>
      </c>
      <c r="AV348" s="54"/>
      <c r="AMJ348" s="0"/>
    </row>
    <row collapsed="false" customFormat="true" customHeight="false" hidden="false" ht="12.65" outlineLevel="0" r="349" s="24">
      <c r="A349" s="37" t="n">
        <v>40772.8472222222</v>
      </c>
      <c r="B349" s="24" t="n">
        <v>54972</v>
      </c>
      <c r="C349" s="24" t="n">
        <v>118784</v>
      </c>
      <c r="D349" s="23" t="n">
        <v>22.9</v>
      </c>
      <c r="E349" s="23" t="n">
        <v>13.8</v>
      </c>
      <c r="F349" s="23" t="n">
        <v>17.4</v>
      </c>
      <c r="G349" s="23" t="n">
        <v>16</v>
      </c>
      <c r="H349" s="23" t="n">
        <v>23.1</v>
      </c>
      <c r="I349" s="23" t="n">
        <v>24</v>
      </c>
      <c r="J349" s="23" t="n">
        <v>22</v>
      </c>
      <c r="K349" s="23" t="n">
        <v>22.9</v>
      </c>
      <c r="L349" s="23" t="n">
        <v>24.3</v>
      </c>
      <c r="M349" s="23" t="n">
        <v>21</v>
      </c>
      <c r="N349" s="23" t="n">
        <v>22</v>
      </c>
      <c r="O349" s="24" t="n">
        <v>20</v>
      </c>
      <c r="P349" s="24" t="n">
        <v>7</v>
      </c>
      <c r="Q349" s="24" t="n">
        <v>0</v>
      </c>
      <c r="R349" s="24" t="n">
        <v>6</v>
      </c>
      <c r="S349" s="24" t="s">
        <v>48</v>
      </c>
      <c r="T349" s="24" t="s">
        <v>48</v>
      </c>
      <c r="U349" s="24" t="n">
        <v>41</v>
      </c>
      <c r="V349" s="24" t="n">
        <v>13</v>
      </c>
      <c r="W349" s="24" t="n">
        <v>33</v>
      </c>
      <c r="X349" s="5" t="n">
        <v>12</v>
      </c>
      <c r="Y349" s="5" t="n">
        <v>16</v>
      </c>
      <c r="Z349" s="24" t="n">
        <v>45</v>
      </c>
      <c r="AA349" s="24" t="n">
        <v>15914</v>
      </c>
      <c r="AB349" s="24" t="n">
        <v>10811</v>
      </c>
      <c r="AC349" s="24" t="n">
        <v>790</v>
      </c>
      <c r="AD349" s="6" t="n">
        <f aca="false">+(B349-B348)/(A349-A348)</f>
        <v>16.6292887029321</v>
      </c>
      <c r="AE349" s="33" t="n">
        <f aca="false">+(C349-C348)/(A349-A348)</f>
        <v>3.61506276150698</v>
      </c>
      <c r="AF349" s="6" t="n">
        <f aca="false">+AD349-AE349</f>
        <v>13.0142259414251</v>
      </c>
      <c r="AG349" s="6" t="n">
        <f aca="false">AVERAGE(D349:E349)</f>
        <v>18.35</v>
      </c>
      <c r="AH349" s="7" t="n">
        <f aca="false">(G349+G348)/2</f>
        <v>19</v>
      </c>
      <c r="AI349" s="7" t="n">
        <f aca="false">+G349-F349</f>
        <v>-1.4</v>
      </c>
      <c r="AJ349" s="8" t="n">
        <f aca="false">(+A349-A348)*24</f>
        <v>99.5833333333139</v>
      </c>
      <c r="AK349" s="8" t="n">
        <f aca="false">+AB349-AB348</f>
        <v>4</v>
      </c>
      <c r="AL349" s="8" t="n">
        <f aca="false">+AK349/AJ349*100</f>
        <v>4.01673640167442</v>
      </c>
      <c r="AM349" s="9" t="n">
        <f aca="false">+(C349-C348)/AK349</f>
        <v>3.75</v>
      </c>
      <c r="AN349" s="8" t="n">
        <f aca="false">+AK349/AJ349*24</f>
        <v>0.964016736401861</v>
      </c>
      <c r="AO349" s="8" t="n">
        <f aca="false">+AC349-AC348</f>
        <v>1</v>
      </c>
      <c r="AP349" s="8" t="n">
        <f aca="false">+AO349/AJ349*24</f>
        <v>0.241004184100465</v>
      </c>
      <c r="AQ349" s="8" t="n">
        <f aca="false">+AA349-AA348</f>
        <v>24</v>
      </c>
      <c r="AR349" s="6" t="n">
        <f aca="false">+AQ349/AJ349</f>
        <v>0.241004184100465</v>
      </c>
      <c r="AS349" s="6" t="n">
        <f aca="false">+AR349*24</f>
        <v>5.78410041841117</v>
      </c>
      <c r="AT349" s="8" t="n">
        <f aca="false">+AJ349/AQ349*60</f>
        <v>248.958333333285</v>
      </c>
      <c r="AU349" s="8" t="n">
        <f aca="false">+AK349/AQ349*60</f>
        <v>10</v>
      </c>
      <c r="AV349" s="54" t="s">
        <v>210</v>
      </c>
      <c r="AMJ349" s="0"/>
    </row>
    <row collapsed="false" customFormat="true" customHeight="false" hidden="false" ht="12.65" outlineLevel="0" r="350" s="24">
      <c r="A350" s="37" t="n">
        <v>40777.6666666667</v>
      </c>
      <c r="B350" s="24" t="n">
        <v>55050</v>
      </c>
      <c r="C350" s="24" t="n">
        <v>118797</v>
      </c>
      <c r="D350" s="23" t="n">
        <v>20.7</v>
      </c>
      <c r="E350" s="23" t="n">
        <v>10.5</v>
      </c>
      <c r="F350" s="23" t="n">
        <v>18.7</v>
      </c>
      <c r="G350" s="23" t="n">
        <v>18</v>
      </c>
      <c r="H350" s="23" t="n">
        <v>23.3</v>
      </c>
      <c r="I350" s="23" t="n">
        <v>23.8</v>
      </c>
      <c r="J350" s="23" t="n">
        <v>20</v>
      </c>
      <c r="K350" s="23" t="n">
        <v>22.1</v>
      </c>
      <c r="L350" s="23" t="n">
        <v>23.9</v>
      </c>
      <c r="M350" s="23" t="n">
        <v>20</v>
      </c>
      <c r="N350" s="23" t="n">
        <v>21.5</v>
      </c>
      <c r="O350" s="24" t="n">
        <v>20</v>
      </c>
      <c r="P350" s="24" t="n">
        <v>7</v>
      </c>
      <c r="Q350" s="24" t="n">
        <v>0</v>
      </c>
      <c r="R350" s="24" t="n">
        <v>6</v>
      </c>
      <c r="S350" s="24" t="s">
        <v>48</v>
      </c>
      <c r="T350" s="24" t="s">
        <v>48</v>
      </c>
      <c r="U350" s="24" t="n">
        <v>44</v>
      </c>
      <c r="V350" s="24" t="n">
        <v>16</v>
      </c>
      <c r="W350" s="24" t="n">
        <v>34</v>
      </c>
      <c r="X350" s="5" t="n">
        <v>10</v>
      </c>
      <c r="Y350" s="5" t="n">
        <v>15</v>
      </c>
      <c r="Z350" s="24" t="n">
        <v>41</v>
      </c>
      <c r="AA350" s="24" t="n">
        <v>15940</v>
      </c>
      <c r="AB350" s="24" t="n">
        <v>10816</v>
      </c>
      <c r="AC350" s="24" t="n">
        <v>790</v>
      </c>
      <c r="AD350" s="6" t="n">
        <f aca="false">+(B350-B349)/(A350-A349)</f>
        <v>16.1844380403431</v>
      </c>
      <c r="AE350" s="33" t="n">
        <f aca="false">+(C350-C349)/(A350-A349)</f>
        <v>2.69740634005718</v>
      </c>
      <c r="AF350" s="6" t="n">
        <f aca="false">+AD350-AE350</f>
        <v>13.4870317002859</v>
      </c>
      <c r="AG350" s="6" t="n">
        <f aca="false">AVERAGE(D350:E350)</f>
        <v>15.6</v>
      </c>
      <c r="AH350" s="7" t="n">
        <f aca="false">(G350+G349)/2</f>
        <v>17</v>
      </c>
      <c r="AI350" s="7" t="n">
        <f aca="false">+G350-F350</f>
        <v>-0.699999999999999</v>
      </c>
      <c r="AJ350" s="8" t="n">
        <f aca="false">(+A350-A349)*24</f>
        <v>115.666666666686</v>
      </c>
      <c r="AK350" s="8" t="n">
        <f aca="false">+AB350-AB349</f>
        <v>5</v>
      </c>
      <c r="AL350" s="8" t="n">
        <f aca="false">+AK350/AJ350*100</f>
        <v>4.32276657060446</v>
      </c>
      <c r="AM350" s="9" t="n">
        <f aca="false">+(C350-C349)/AK350</f>
        <v>2.6</v>
      </c>
      <c r="AN350" s="8" t="n">
        <f aca="false">+AK350/AJ350*24</f>
        <v>1.03746397694507</v>
      </c>
      <c r="AO350" s="8" t="n">
        <f aca="false">+AC350-AC349</f>
        <v>0</v>
      </c>
      <c r="AP350" s="8" t="n">
        <f aca="false">+AO350/AJ350*24</f>
        <v>0</v>
      </c>
      <c r="AQ350" s="8" t="n">
        <f aca="false">+AA350-AA349</f>
        <v>26</v>
      </c>
      <c r="AR350" s="6" t="n">
        <f aca="false">+AQ350/AJ350</f>
        <v>0.224783861671432</v>
      </c>
      <c r="AS350" s="6" t="n">
        <f aca="false">+AR350*24</f>
        <v>5.39481268011437</v>
      </c>
      <c r="AT350" s="8" t="n">
        <f aca="false">+AJ350/AQ350*60</f>
        <v>266.923076923122</v>
      </c>
      <c r="AU350" s="8" t="n">
        <f aca="false">+AK350/AQ350*60</f>
        <v>11.5384615384615</v>
      </c>
      <c r="AV350" s="54"/>
      <c r="AMJ350" s="0"/>
    </row>
    <row collapsed="false" customFormat="true" customHeight="false" hidden="false" ht="12.65" outlineLevel="0" r="351" s="24">
      <c r="A351" s="37" t="n">
        <v>40779.7083333333</v>
      </c>
      <c r="B351" s="24" t="n">
        <v>55086</v>
      </c>
      <c r="C351" s="24" t="n">
        <v>118803</v>
      </c>
      <c r="D351" s="23" t="n">
        <v>19.9</v>
      </c>
      <c r="E351" s="23" t="n">
        <v>9.5</v>
      </c>
      <c r="F351" s="23" t="n">
        <v>18.4</v>
      </c>
      <c r="G351" s="23" t="n">
        <v>18</v>
      </c>
      <c r="H351" s="23" t="n">
        <v>21.6</v>
      </c>
      <c r="I351" s="23" t="n">
        <v>23.6</v>
      </c>
      <c r="J351" s="23" t="n">
        <v>21</v>
      </c>
      <c r="K351" s="23" t="n">
        <v>20.6</v>
      </c>
      <c r="L351" s="23" t="n">
        <v>23.4</v>
      </c>
      <c r="M351" s="23" t="n">
        <v>20.4</v>
      </c>
      <c r="N351" s="23" t="n">
        <v>20.5</v>
      </c>
      <c r="O351" s="24" t="n">
        <v>20</v>
      </c>
      <c r="P351" s="24" t="n">
        <v>7</v>
      </c>
      <c r="Q351" s="24" t="n">
        <v>0</v>
      </c>
      <c r="R351" s="24" t="n">
        <v>6</v>
      </c>
      <c r="S351" s="24" t="s">
        <v>48</v>
      </c>
      <c r="T351" s="24" t="s">
        <v>48</v>
      </c>
      <c r="U351" s="24" t="n">
        <v>40</v>
      </c>
      <c r="V351" s="24" t="n">
        <v>22</v>
      </c>
      <c r="W351" s="24" t="n">
        <v>28</v>
      </c>
      <c r="X351" s="5" t="n">
        <v>19</v>
      </c>
      <c r="Y351" s="5" t="n">
        <v>23</v>
      </c>
      <c r="Z351" s="24" t="n">
        <v>44</v>
      </c>
      <c r="AA351" s="24" t="n">
        <v>15952</v>
      </c>
      <c r="AB351" s="24" t="n">
        <v>10818</v>
      </c>
      <c r="AC351" s="24" t="n">
        <v>790</v>
      </c>
      <c r="AD351" s="6" t="n">
        <f aca="false">+(B351-B350)/(A351-A350)</f>
        <v>17.6326530611826</v>
      </c>
      <c r="AE351" s="33" t="n">
        <f aca="false">+(C351-C350)/(A351-A350)</f>
        <v>2.9387755101971</v>
      </c>
      <c r="AF351" s="6" t="n">
        <f aca="false">+AD351-AE351</f>
        <v>14.6938775509855</v>
      </c>
      <c r="AG351" s="6" t="n">
        <f aca="false">AVERAGE(D351:E351)</f>
        <v>14.7</v>
      </c>
      <c r="AH351" s="7" t="n">
        <f aca="false">(G351+G350)/2</f>
        <v>18</v>
      </c>
      <c r="AI351" s="7" t="n">
        <f aca="false">+G351-F351</f>
        <v>-0.399999999999999</v>
      </c>
      <c r="AJ351" s="8" t="n">
        <f aca="false">(+A351-A350)*24</f>
        <v>49.0000000001164</v>
      </c>
      <c r="AK351" s="8" t="n">
        <f aca="false">+AB351-AB350</f>
        <v>2</v>
      </c>
      <c r="AL351" s="8" t="n">
        <f aca="false">+AK351/AJ351*100</f>
        <v>4.08163265305153</v>
      </c>
      <c r="AM351" s="9" t="n">
        <f aca="false">+(C351-C350)/AK351</f>
        <v>3</v>
      </c>
      <c r="AN351" s="8" t="n">
        <f aca="false">+AK351/AJ351*24</f>
        <v>0.979591836732367</v>
      </c>
      <c r="AO351" s="8" t="n">
        <f aca="false">+AC351-AC350</f>
        <v>0</v>
      </c>
      <c r="AP351" s="8" t="n">
        <f aca="false">+AO351/AJ351*24</f>
        <v>0</v>
      </c>
      <c r="AQ351" s="8" t="n">
        <f aca="false">+AA351-AA350</f>
        <v>12</v>
      </c>
      <c r="AR351" s="6" t="n">
        <f aca="false">+AQ351/AJ351</f>
        <v>0.244897959183092</v>
      </c>
      <c r="AS351" s="6" t="n">
        <f aca="false">+AR351*24</f>
        <v>5.8775510203942</v>
      </c>
      <c r="AT351" s="8" t="n">
        <f aca="false">+AJ351/AQ351*60</f>
        <v>245.000000000582</v>
      </c>
      <c r="AU351" s="8" t="n">
        <f aca="false">+AK351/AQ351*60</f>
        <v>10</v>
      </c>
      <c r="AV351" s="54"/>
      <c r="AMJ351" s="0"/>
    </row>
    <row collapsed="false" customFormat="true" customHeight="false" hidden="false" ht="12.65" outlineLevel="0" r="352" s="24">
      <c r="A352" s="37" t="n">
        <v>40784.7083333333</v>
      </c>
      <c r="B352" s="24" t="n">
        <v>55173</v>
      </c>
      <c r="C352" s="24" t="n">
        <v>118814</v>
      </c>
      <c r="D352" s="23" t="n">
        <v>23.8</v>
      </c>
      <c r="E352" s="23" t="n">
        <v>12.3</v>
      </c>
      <c r="F352" s="23" t="n">
        <v>15</v>
      </c>
      <c r="G352" s="23" t="n">
        <v>16</v>
      </c>
      <c r="H352" s="23" t="n">
        <v>21.8</v>
      </c>
      <c r="I352" s="23" t="n">
        <v>23.6</v>
      </c>
      <c r="J352" s="23" t="n">
        <v>20.5</v>
      </c>
      <c r="K352" s="23" t="n">
        <v>21</v>
      </c>
      <c r="L352" s="23" t="n">
        <v>23.4</v>
      </c>
      <c r="M352" s="23" t="n">
        <v>20</v>
      </c>
      <c r="N352" s="23" t="n">
        <v>21.5</v>
      </c>
      <c r="O352" s="24" t="n">
        <v>20</v>
      </c>
      <c r="P352" s="24" t="n">
        <v>7</v>
      </c>
      <c r="Q352" s="24" t="n">
        <v>0</v>
      </c>
      <c r="R352" s="24" t="n">
        <v>6</v>
      </c>
      <c r="S352" s="24" t="s">
        <v>48</v>
      </c>
      <c r="T352" s="24" t="s">
        <v>48</v>
      </c>
      <c r="U352" s="24" t="n">
        <v>40</v>
      </c>
      <c r="V352" s="24" t="n">
        <v>20</v>
      </c>
      <c r="W352" s="24" t="n">
        <v>28</v>
      </c>
      <c r="X352" s="5" t="n">
        <v>18</v>
      </c>
      <c r="Y352" s="5" t="n">
        <v>22</v>
      </c>
      <c r="Z352" s="24" t="n">
        <v>43</v>
      </c>
      <c r="AA352" s="24" t="n">
        <v>15974</v>
      </c>
      <c r="AB352" s="24" t="n">
        <v>10822</v>
      </c>
      <c r="AC352" s="24" t="n">
        <v>790</v>
      </c>
      <c r="AD352" s="6" t="n">
        <f aca="false">+(B352-B351)/(A352-A351)</f>
        <v>17.4</v>
      </c>
      <c r="AE352" s="33" t="n">
        <f aca="false">+(C352-C351)/(A352-A351)</f>
        <v>2.2</v>
      </c>
      <c r="AF352" s="6" t="n">
        <f aca="false">+AD352-AE352</f>
        <v>15.2</v>
      </c>
      <c r="AG352" s="6" t="n">
        <f aca="false">AVERAGE(D352:E352)</f>
        <v>18.05</v>
      </c>
      <c r="AH352" s="7" t="n">
        <f aca="false">(G352+G351)/2</f>
        <v>17</v>
      </c>
      <c r="AI352" s="7" t="n">
        <f aca="false">+G352-F352</f>
        <v>1</v>
      </c>
      <c r="AJ352" s="8" t="n">
        <f aca="false">(+A352-A351)*24</f>
        <v>120</v>
      </c>
      <c r="AK352" s="8" t="n">
        <f aca="false">+AB352-AB351</f>
        <v>4</v>
      </c>
      <c r="AL352" s="8" t="n">
        <f aca="false">+AK352/AJ352*100</f>
        <v>3.33333333333333</v>
      </c>
      <c r="AM352" s="9" t="n">
        <f aca="false">+(C352-C351)/AK352</f>
        <v>2.75</v>
      </c>
      <c r="AN352" s="8" t="n">
        <f aca="false">+AK352/AJ352*24</f>
        <v>0.8</v>
      </c>
      <c r="AO352" s="8" t="n">
        <f aca="false">+AC352-AC351</f>
        <v>0</v>
      </c>
      <c r="AP352" s="8" t="n">
        <f aca="false">+AO352/AJ352*24</f>
        <v>0</v>
      </c>
      <c r="AQ352" s="8" t="n">
        <f aca="false">+AA352-AA351</f>
        <v>22</v>
      </c>
      <c r="AR352" s="6" t="n">
        <f aca="false">+AQ352/AJ352</f>
        <v>0.183333333333333</v>
      </c>
      <c r="AS352" s="6" t="n">
        <f aca="false">+AR352*24</f>
        <v>4.4</v>
      </c>
      <c r="AT352" s="8" t="n">
        <f aca="false">+AJ352/AQ352*60</f>
        <v>327.272727272727</v>
      </c>
      <c r="AU352" s="8" t="n">
        <f aca="false">+AK352/AQ352*60</f>
        <v>10.9090909090909</v>
      </c>
      <c r="AV352" s="54"/>
      <c r="AMJ352" s="0"/>
    </row>
    <row collapsed="false" customFormat="true" customHeight="false" hidden="false" ht="12.65" outlineLevel="0" r="353" s="24">
      <c r="A353" s="37" t="n">
        <v>40786.7708333333</v>
      </c>
      <c r="B353" s="24" t="n">
        <v>55203</v>
      </c>
      <c r="C353" s="24" t="n">
        <v>118819</v>
      </c>
      <c r="D353" s="23" t="n">
        <v>20.9</v>
      </c>
      <c r="E353" s="23" t="n">
        <v>10</v>
      </c>
      <c r="F353" s="23" t="n">
        <v>17.1</v>
      </c>
      <c r="G353" s="23" t="n">
        <v>16</v>
      </c>
      <c r="H353" s="23" t="n">
        <v>21</v>
      </c>
      <c r="I353" s="23" t="n">
        <v>22.4</v>
      </c>
      <c r="J353" s="23" t="n">
        <v>20</v>
      </c>
      <c r="K353" s="23" t="n">
        <v>20.1</v>
      </c>
      <c r="L353" s="23" t="n">
        <v>22.9</v>
      </c>
      <c r="M353" s="23" t="n">
        <v>19.5</v>
      </c>
      <c r="N353" s="23" t="n">
        <v>20</v>
      </c>
      <c r="O353" s="24" t="n">
        <v>20</v>
      </c>
      <c r="P353" s="24" t="n">
        <v>7</v>
      </c>
      <c r="Q353" s="24" t="n">
        <v>0</v>
      </c>
      <c r="R353" s="24" t="n">
        <v>6</v>
      </c>
      <c r="S353" s="24" t="s">
        <v>48</v>
      </c>
      <c r="T353" s="24" t="s">
        <v>48</v>
      </c>
      <c r="U353" s="24" t="n">
        <v>32</v>
      </c>
      <c r="V353" s="24" t="n">
        <v>25</v>
      </c>
      <c r="W353" s="24" t="n">
        <v>27</v>
      </c>
      <c r="X353" s="5" t="n">
        <v>20</v>
      </c>
      <c r="Y353" s="5" t="n">
        <v>23</v>
      </c>
      <c r="Z353" s="24" t="n">
        <v>42</v>
      </c>
      <c r="AA353" s="24" t="n">
        <v>15985</v>
      </c>
      <c r="AB353" s="24" t="n">
        <v>10824</v>
      </c>
      <c r="AC353" s="24" t="n">
        <v>790</v>
      </c>
      <c r="AD353" s="6" t="n">
        <f aca="false">+(B353-B352)/(A353-A352)</f>
        <v>14.5454545454545</v>
      </c>
      <c r="AE353" s="33" t="n">
        <f aca="false">+(C353-C352)/(A353-A352)</f>
        <v>2.42424242424242</v>
      </c>
      <c r="AF353" s="6" t="n">
        <f aca="false">+AD353-AE353</f>
        <v>12.1212121212121</v>
      </c>
      <c r="AG353" s="6" t="n">
        <f aca="false">AVERAGE(D353:E353)</f>
        <v>15.45</v>
      </c>
      <c r="AH353" s="7" t="n">
        <f aca="false">(G353+G352)/2</f>
        <v>16</v>
      </c>
      <c r="AI353" s="7" t="n">
        <f aca="false">+G353-F353</f>
        <v>-1.1</v>
      </c>
      <c r="AJ353" s="8" t="n">
        <f aca="false">(+A353-A352)*24</f>
        <v>49.5</v>
      </c>
      <c r="AK353" s="8" t="n">
        <f aca="false">+AB353-AB352</f>
        <v>2</v>
      </c>
      <c r="AL353" s="8" t="n">
        <f aca="false">+AK353/AJ353*100</f>
        <v>4.04040404040404</v>
      </c>
      <c r="AM353" s="9" t="n">
        <f aca="false">+(C353-C352)/AK353</f>
        <v>2.5</v>
      </c>
      <c r="AN353" s="8" t="n">
        <f aca="false">+AK353/AJ353*24</f>
        <v>0.96969696969697</v>
      </c>
      <c r="AO353" s="8" t="n">
        <f aca="false">+AC353-AC352</f>
        <v>0</v>
      </c>
      <c r="AP353" s="8" t="n">
        <f aca="false">+AO353/AJ353*24</f>
        <v>0</v>
      </c>
      <c r="AQ353" s="8" t="n">
        <f aca="false">+AA353-AA352</f>
        <v>11</v>
      </c>
      <c r="AR353" s="6" t="n">
        <f aca="false">+AQ353/AJ353</f>
        <v>0.222222222222222</v>
      </c>
      <c r="AS353" s="6" t="n">
        <f aca="false">+AR353*24</f>
        <v>5.33333333333333</v>
      </c>
      <c r="AT353" s="8" t="n">
        <f aca="false">+AJ353/AQ353*60</f>
        <v>270</v>
      </c>
      <c r="AU353" s="8" t="n">
        <f aca="false">+AK353/AQ353*60</f>
        <v>10.9090909090909</v>
      </c>
      <c r="AV353" s="54"/>
      <c r="AMJ353" s="0"/>
    </row>
    <row collapsed="false" customFormat="true" customHeight="false" hidden="false" ht="12.65" outlineLevel="0" r="354" s="24">
      <c r="A354" s="37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X354" s="5"/>
      <c r="Y354" s="5"/>
      <c r="AD354" s="6"/>
      <c r="AE354" s="33"/>
      <c r="AF354" s="6"/>
      <c r="AG354" s="6"/>
      <c r="AH354" s="7"/>
      <c r="AI354" s="7"/>
      <c r="AJ354" s="8"/>
      <c r="AK354" s="8"/>
      <c r="AL354" s="8" t="e">
        <f aca="false">+AK354/AJ354*100</f>
        <v>#DIV/0!</v>
      </c>
      <c r="AM354" s="9"/>
      <c r="AN354" s="8"/>
      <c r="AO354" s="8"/>
      <c r="AP354" s="8"/>
      <c r="AQ354" s="8"/>
      <c r="AR354" s="6"/>
      <c r="AS354" s="6"/>
      <c r="AT354" s="8"/>
      <c r="AU354" s="8"/>
      <c r="AV354" s="54"/>
      <c r="AMJ354" s="0"/>
    </row>
    <row collapsed="false" customFormat="true" customHeight="false" hidden="false" ht="12.65" outlineLevel="0" r="355" s="24">
      <c r="A355" s="37" t="n">
        <v>40790.7916666667</v>
      </c>
      <c r="B355" s="24" t="n">
        <v>55283</v>
      </c>
      <c r="C355" s="24" t="n">
        <v>118833</v>
      </c>
      <c r="D355" s="23" t="n">
        <v>24.7</v>
      </c>
      <c r="E355" s="23" t="n">
        <v>8.5</v>
      </c>
      <c r="F355" s="23" t="n">
        <v>22.6</v>
      </c>
      <c r="G355" s="23" t="n">
        <v>22</v>
      </c>
      <c r="H355" s="23" t="n">
        <v>22.7</v>
      </c>
      <c r="I355" s="23" t="n">
        <v>22.8</v>
      </c>
      <c r="J355" s="23" t="n">
        <v>20</v>
      </c>
      <c r="K355" s="23" t="n">
        <v>22.8</v>
      </c>
      <c r="L355" s="23" t="n">
        <v>23.9</v>
      </c>
      <c r="M355" s="23" t="n">
        <v>19</v>
      </c>
      <c r="N355" s="23" t="n">
        <v>21.5</v>
      </c>
      <c r="O355" s="24" t="n">
        <v>20</v>
      </c>
      <c r="P355" s="24" t="n">
        <v>7</v>
      </c>
      <c r="Q355" s="24" t="n">
        <v>0</v>
      </c>
      <c r="R355" s="24" t="n">
        <v>6</v>
      </c>
      <c r="S355" s="24" t="s">
        <v>48</v>
      </c>
      <c r="T355" s="24" t="s">
        <v>48</v>
      </c>
      <c r="U355" s="24" t="n">
        <v>40</v>
      </c>
      <c r="V355" s="24" t="n">
        <v>15</v>
      </c>
      <c r="W355" s="24" t="n">
        <v>29</v>
      </c>
      <c r="X355" s="5" t="n">
        <v>19</v>
      </c>
      <c r="Y355" s="5" t="n">
        <v>18</v>
      </c>
      <c r="Z355" s="24" t="n">
        <v>43</v>
      </c>
      <c r="AA355" s="24" t="n">
        <v>16008</v>
      </c>
      <c r="AB355" s="24" t="n">
        <v>10827</v>
      </c>
      <c r="AC355" s="24" t="n">
        <v>790</v>
      </c>
      <c r="AD355" s="6" t="n">
        <f aca="false">+(B355-B353)/(A355-A353)</f>
        <v>19.8963730570188</v>
      </c>
      <c r="AE355" s="33" t="n">
        <f aca="false">+(C355-C353)/(A355-A353)</f>
        <v>3.48186528497829</v>
      </c>
      <c r="AF355" s="6" t="n">
        <f aca="false">+AD355-AE355</f>
        <v>16.4145077720405</v>
      </c>
      <c r="AG355" s="6" t="n">
        <f aca="false">AVERAGE(D355:E355)</f>
        <v>16.6</v>
      </c>
      <c r="AH355" s="7" t="n">
        <f aca="false">(G355+G353)/2</f>
        <v>19</v>
      </c>
      <c r="AI355" s="7" t="n">
        <f aca="false">+G355-F355</f>
        <v>-0.600000000000001</v>
      </c>
      <c r="AJ355" s="8" t="n">
        <f aca="false">(+A355-A353)*24</f>
        <v>96.4999999998836</v>
      </c>
      <c r="AK355" s="8" t="n">
        <f aca="false">+AB355-AB353</f>
        <v>3</v>
      </c>
      <c r="AL355" s="8" t="n">
        <f aca="false">+AK355/AJ355*100</f>
        <v>3.10880829015919</v>
      </c>
      <c r="AM355" s="9" t="n">
        <f aca="false">+(C355-C353)/AK355</f>
        <v>4.66666666666667</v>
      </c>
      <c r="AN355" s="8" t="n">
        <f aca="false">+AK355/AJ355*24</f>
        <v>0.746113989638206</v>
      </c>
      <c r="AO355" s="8" t="n">
        <f aca="false">+AC355-AC353</f>
        <v>0</v>
      </c>
      <c r="AP355" s="8" t="n">
        <f aca="false">+AO355/AJ355*24</f>
        <v>0</v>
      </c>
      <c r="AQ355" s="8" t="n">
        <f aca="false">+AA355-AA353</f>
        <v>23</v>
      </c>
      <c r="AR355" s="6" t="n">
        <f aca="false">+AQ355/AJ355</f>
        <v>0.238341968912205</v>
      </c>
      <c r="AS355" s="6" t="n">
        <f aca="false">+AR355*24</f>
        <v>5.72020725389291</v>
      </c>
      <c r="AT355" s="8" t="n">
        <f aca="false">+AJ355/AQ355*60</f>
        <v>251.739130434479</v>
      </c>
      <c r="AU355" s="8" t="n">
        <f aca="false">+AK355/AQ355*60</f>
        <v>7.82608695652174</v>
      </c>
      <c r="AV355" s="54" t="s">
        <v>211</v>
      </c>
      <c r="AMJ355" s="0"/>
    </row>
    <row collapsed="false" customFormat="true" customHeight="false" hidden="false" ht="12.65" outlineLevel="0" r="356" s="24">
      <c r="A356" s="37" t="n">
        <v>40793.8541666667</v>
      </c>
      <c r="B356" s="24" t="n">
        <v>55335</v>
      </c>
      <c r="C356" s="24" t="n">
        <v>118841</v>
      </c>
      <c r="D356" s="23" t="n">
        <v>22.9</v>
      </c>
      <c r="E356" s="23" t="n">
        <v>11.9</v>
      </c>
      <c r="F356" s="23" t="n">
        <v>14.6</v>
      </c>
      <c r="G356" s="23" t="n">
        <v>14</v>
      </c>
      <c r="H356" s="23" t="n">
        <v>20.9</v>
      </c>
      <c r="I356" s="23" t="n">
        <v>22.9</v>
      </c>
      <c r="J356" s="23" t="n">
        <v>20</v>
      </c>
      <c r="K356" s="23" t="n">
        <v>20.9</v>
      </c>
      <c r="L356" s="23" t="n">
        <v>23.4</v>
      </c>
      <c r="M356" s="23" t="n">
        <v>19.5</v>
      </c>
      <c r="N356" s="23" t="n">
        <v>20.5</v>
      </c>
      <c r="O356" s="24" t="n">
        <v>20</v>
      </c>
      <c r="P356" s="24" t="n">
        <v>7</v>
      </c>
      <c r="Q356" s="24" t="n">
        <v>0</v>
      </c>
      <c r="R356" s="24" t="n">
        <v>6</v>
      </c>
      <c r="S356" s="24" t="s">
        <v>48</v>
      </c>
      <c r="T356" s="24" t="s">
        <v>48</v>
      </c>
      <c r="U356" s="24" t="n">
        <v>41</v>
      </c>
      <c r="V356" s="24" t="n">
        <v>27</v>
      </c>
      <c r="W356" s="24" t="n">
        <v>30</v>
      </c>
      <c r="X356" s="5" t="n">
        <v>15</v>
      </c>
      <c r="Y356" s="5" t="n">
        <v>17</v>
      </c>
      <c r="Z356" s="24" t="n">
        <v>45</v>
      </c>
      <c r="AA356" s="24" t="n">
        <v>16024</v>
      </c>
      <c r="AB356" s="24" t="n">
        <v>10830</v>
      </c>
      <c r="AC356" s="24" t="n">
        <v>790</v>
      </c>
      <c r="AD356" s="6" t="n">
        <f aca="false">+(B356-B355)/(A356-A355)</f>
        <v>16.9795918367347</v>
      </c>
      <c r="AE356" s="33" t="n">
        <f aca="false">+(C356-C355)/(A356-A355)</f>
        <v>2.61224489795918</v>
      </c>
      <c r="AF356" s="6" t="n">
        <f aca="false">+AD356-AE356</f>
        <v>14.3673469387755</v>
      </c>
      <c r="AG356" s="6" t="n">
        <f aca="false">AVERAGE(D356:E356)</f>
        <v>17.4</v>
      </c>
      <c r="AH356" s="7" t="n">
        <f aca="false">(G356+G355)/2</f>
        <v>18</v>
      </c>
      <c r="AI356" s="7" t="n">
        <f aca="false">+G356-F356</f>
        <v>-0.6</v>
      </c>
      <c r="AJ356" s="8" t="n">
        <f aca="false">(+A356-A355)*24</f>
        <v>73.5</v>
      </c>
      <c r="AK356" s="8" t="n">
        <f aca="false">+AB356-AB355</f>
        <v>3</v>
      </c>
      <c r="AL356" s="8" t="n">
        <f aca="false">+AK356/AJ356*100</f>
        <v>4.08163265306122</v>
      </c>
      <c r="AM356" s="9" t="n">
        <f aca="false">+(C356-C355)/AK356</f>
        <v>2.66666666666667</v>
      </c>
      <c r="AN356" s="8" t="n">
        <f aca="false">+AK356/AJ356*24</f>
        <v>0.979591836734694</v>
      </c>
      <c r="AO356" s="8" t="n">
        <f aca="false">+AC356-AC355</f>
        <v>0</v>
      </c>
      <c r="AP356" s="8" t="n">
        <f aca="false">+AO356/AJ356*24</f>
        <v>0</v>
      </c>
      <c r="AQ356" s="8" t="n">
        <f aca="false">+AA356-AA355</f>
        <v>16</v>
      </c>
      <c r="AR356" s="6" t="n">
        <f aca="false">+AQ356/AJ356</f>
        <v>0.217687074829932</v>
      </c>
      <c r="AS356" s="6" t="n">
        <f aca="false">+AR356*24</f>
        <v>5.22448979591837</v>
      </c>
      <c r="AT356" s="8" t="n">
        <f aca="false">+AJ356/AQ356*60</f>
        <v>275.625</v>
      </c>
      <c r="AU356" s="8" t="n">
        <f aca="false">+AK356/AQ356*60</f>
        <v>11.25</v>
      </c>
      <c r="AV356" s="54"/>
      <c r="AMJ356" s="0"/>
    </row>
    <row collapsed="false" customFormat="true" customHeight="false" hidden="false" ht="12.65" outlineLevel="0" r="357" s="24">
      <c r="A357" s="37" t="n">
        <v>40794.3958333333</v>
      </c>
      <c r="B357" s="24" t="n">
        <v>55345</v>
      </c>
      <c r="C357" s="24" t="n">
        <v>118843</v>
      </c>
      <c r="D357" s="23" t="n">
        <v>15.6</v>
      </c>
      <c r="E357" s="23" t="n">
        <v>11.4</v>
      </c>
      <c r="F357" s="23" t="n">
        <v>15.1</v>
      </c>
      <c r="G357" s="23" t="n">
        <v>15</v>
      </c>
      <c r="H357" s="23" t="n">
        <v>20.4</v>
      </c>
      <c r="I357" s="23" t="n">
        <v>20.9</v>
      </c>
      <c r="J357" s="23" t="n">
        <v>19.9</v>
      </c>
      <c r="K357" s="23" t="n">
        <v>19.9</v>
      </c>
      <c r="L357" s="23" t="n">
        <v>20.9</v>
      </c>
      <c r="M357" s="23" t="n">
        <v>19.5</v>
      </c>
      <c r="N357" s="23" t="n">
        <v>19.5</v>
      </c>
      <c r="O357" s="24" t="n">
        <v>20</v>
      </c>
      <c r="P357" s="24" t="n">
        <v>7</v>
      </c>
      <c r="Q357" s="24" t="n">
        <v>0</v>
      </c>
      <c r="R357" s="24" t="n">
        <v>6</v>
      </c>
      <c r="S357" s="24" t="s">
        <v>48</v>
      </c>
      <c r="T357" s="24" t="s">
        <v>48</v>
      </c>
      <c r="U357" s="24" t="n">
        <v>48</v>
      </c>
      <c r="V357" s="24" t="n">
        <v>32</v>
      </c>
      <c r="W357" s="24" t="n">
        <v>35</v>
      </c>
      <c r="X357" s="5" t="n">
        <v>9</v>
      </c>
      <c r="Y357" s="5" t="n">
        <v>14</v>
      </c>
      <c r="Z357" s="24" t="n">
        <v>47</v>
      </c>
      <c r="AA357" s="24" t="n">
        <v>16028</v>
      </c>
      <c r="AB357" s="24" t="n">
        <v>10831</v>
      </c>
      <c r="AC357" s="24" t="n">
        <v>790</v>
      </c>
      <c r="AD357" s="6" t="n">
        <f aca="false">+(B357-B356)/(A357-A356)</f>
        <v>18.4615384613731</v>
      </c>
      <c r="AE357" s="33" t="n">
        <f aca="false">+(C357-C356)/(A357-A356)</f>
        <v>3.69230769227463</v>
      </c>
      <c r="AF357" s="6" t="n">
        <f aca="false">+AD357-AE357</f>
        <v>14.7692307690985</v>
      </c>
      <c r="AG357" s="6" t="n">
        <f aca="false">AVERAGE(D357:E357)</f>
        <v>13.5</v>
      </c>
      <c r="AH357" s="7" t="n">
        <f aca="false">(G357+G356)/2</f>
        <v>14.5</v>
      </c>
      <c r="AI357" s="7" t="n">
        <f aca="false">+G357-F357</f>
        <v>-0.0999999999999996</v>
      </c>
      <c r="AJ357" s="8" t="n">
        <f aca="false">(+A357-A356)*24</f>
        <v>13.0000000001164</v>
      </c>
      <c r="AK357" s="8" t="n">
        <f aca="false">+AB357-AB356</f>
        <v>1</v>
      </c>
      <c r="AL357" s="8" t="n">
        <f aca="false">+AK357/AJ357*100</f>
        <v>7.69230769223881</v>
      </c>
      <c r="AM357" s="9" t="n">
        <f aca="false">+(C357-C356)/AK357</f>
        <v>2</v>
      </c>
      <c r="AN357" s="8" t="n">
        <f aca="false">+AK357/AJ357*24</f>
        <v>1.84615384613731</v>
      </c>
      <c r="AO357" s="8" t="n">
        <f aca="false">+AC357-AC356</f>
        <v>0</v>
      </c>
      <c r="AP357" s="8" t="n">
        <f aca="false">+AO357/AJ357*24</f>
        <v>0</v>
      </c>
      <c r="AQ357" s="8" t="n">
        <f aca="false">+AA357-AA356</f>
        <v>4</v>
      </c>
      <c r="AR357" s="6" t="n">
        <f aca="false">+AQ357/AJ357</f>
        <v>0.307692307689552</v>
      </c>
      <c r="AS357" s="6" t="n">
        <f aca="false">+AR357*24</f>
        <v>7.38461538454926</v>
      </c>
      <c r="AT357" s="8" t="n">
        <f aca="false">+AJ357/AQ357*60</f>
        <v>195.000000001746</v>
      </c>
      <c r="AU357" s="8" t="n">
        <f aca="false">+AK357/AQ357*60</f>
        <v>15</v>
      </c>
      <c r="AV357" s="54"/>
      <c r="AMJ357" s="0"/>
    </row>
    <row collapsed="false" customFormat="true" customHeight="false" hidden="false" ht="12.65" outlineLevel="0" r="358" s="24">
      <c r="A358" s="37" t="n">
        <v>40798.6666666667</v>
      </c>
      <c r="B358" s="24" t="n">
        <v>55368</v>
      </c>
      <c r="C358" s="24" t="n">
        <v>118849</v>
      </c>
      <c r="D358" s="23" t="n">
        <v>19.4</v>
      </c>
      <c r="E358" s="23" t="n">
        <v>8.5</v>
      </c>
      <c r="F358" s="23" t="n">
        <v>15.3</v>
      </c>
      <c r="G358" s="23" t="n">
        <v>16</v>
      </c>
      <c r="H358" s="23" t="n">
        <v>18.9</v>
      </c>
      <c r="I358" s="23" t="n">
        <v>21.9</v>
      </c>
      <c r="J358" s="23" t="n">
        <v>18</v>
      </c>
      <c r="K358" s="23" t="n">
        <v>18</v>
      </c>
      <c r="L358" s="23" t="n">
        <v>22.4</v>
      </c>
      <c r="M358" s="23" t="n">
        <v>17.5</v>
      </c>
      <c r="N358" s="23" t="n">
        <v>18</v>
      </c>
      <c r="O358" s="24" t="n">
        <v>20</v>
      </c>
      <c r="P358" s="24" t="n">
        <v>7</v>
      </c>
      <c r="Q358" s="24" t="n">
        <v>0</v>
      </c>
      <c r="R358" s="24" t="n">
        <v>6</v>
      </c>
      <c r="S358" s="24" t="s">
        <v>48</v>
      </c>
      <c r="T358" s="24" t="s">
        <v>48</v>
      </c>
      <c r="U358" s="24" t="n">
        <v>38</v>
      </c>
      <c r="V358" s="24" t="n">
        <v>38</v>
      </c>
      <c r="W358" s="24" t="n">
        <v>26</v>
      </c>
      <c r="X358" s="5" t="n">
        <v>20</v>
      </c>
      <c r="Y358" s="5" t="n">
        <v>29</v>
      </c>
      <c r="Z358" s="24" t="n">
        <v>42</v>
      </c>
      <c r="AA358" s="24" t="n">
        <v>16038</v>
      </c>
      <c r="AB358" s="24" t="n">
        <v>10833</v>
      </c>
      <c r="AC358" s="24" t="n">
        <v>790</v>
      </c>
      <c r="AD358" s="6" t="n">
        <f aca="false">+(B358-B357)/(A358-A357)</f>
        <v>5.38536585366465</v>
      </c>
      <c r="AE358" s="33" t="n">
        <f aca="false">+(C358-C357)/(A358-A357)</f>
        <v>1.40487804878208</v>
      </c>
      <c r="AF358" s="6" t="n">
        <f aca="false">+AD358-AE358</f>
        <v>3.98048780488257</v>
      </c>
      <c r="AG358" s="6" t="n">
        <f aca="false">AVERAGE(D358:E358)</f>
        <v>13.95</v>
      </c>
      <c r="AH358" s="7" t="n">
        <f aca="false">(G358+G357)/2</f>
        <v>15.5</v>
      </c>
      <c r="AI358" s="7" t="n">
        <f aca="false">+G358-F358</f>
        <v>0.699999999999999</v>
      </c>
      <c r="AJ358" s="8" t="n">
        <f aca="false">(+A358-A357)*24</f>
        <v>102.499999999884</v>
      </c>
      <c r="AK358" s="8" t="n">
        <f aca="false">+AB358-AB357</f>
        <v>2</v>
      </c>
      <c r="AL358" s="8" t="n">
        <f aca="false">+AK358/AJ358*100</f>
        <v>1.95121951219734</v>
      </c>
      <c r="AM358" s="9" t="n">
        <f aca="false">+(C358-C357)/AK358</f>
        <v>3</v>
      </c>
      <c r="AN358" s="8" t="n">
        <f aca="false">+AK358/AJ358*24</f>
        <v>0.468292682927361</v>
      </c>
      <c r="AO358" s="8" t="n">
        <f aca="false">+AC358-AC357</f>
        <v>0</v>
      </c>
      <c r="AP358" s="8" t="n">
        <f aca="false">+AO358/AJ358*24</f>
        <v>0</v>
      </c>
      <c r="AQ358" s="8" t="n">
        <f aca="false">+AA358-AA357</f>
        <v>10</v>
      </c>
      <c r="AR358" s="6" t="n">
        <f aca="false">+AQ358/AJ358</f>
        <v>0.0975609756098669</v>
      </c>
      <c r="AS358" s="6" t="n">
        <f aca="false">+AR358*24</f>
        <v>2.34146341463681</v>
      </c>
      <c r="AT358" s="8" t="n">
        <f aca="false">+AJ358/AQ358*60</f>
        <v>614.999999999302</v>
      </c>
      <c r="AU358" s="8" t="n">
        <f aca="false">+AK358/AQ358*60</f>
        <v>12</v>
      </c>
      <c r="AV358" s="54" t="s">
        <v>212</v>
      </c>
      <c r="AMJ358" s="0"/>
    </row>
    <row collapsed="false" customFormat="true" customHeight="false" hidden="false" ht="12.65" outlineLevel="0" r="359" s="24">
      <c r="A359" s="37" t="n">
        <v>40799.875</v>
      </c>
      <c r="B359" s="24" t="n">
        <v>55401</v>
      </c>
      <c r="C359" s="24" t="n">
        <v>118861</v>
      </c>
      <c r="D359" s="23" t="n">
        <v>18.9</v>
      </c>
      <c r="E359" s="23" t="n">
        <v>13.5</v>
      </c>
      <c r="F359" s="23" t="n">
        <v>14.4</v>
      </c>
      <c r="G359" s="23" t="n">
        <v>14</v>
      </c>
      <c r="H359" s="23" t="n">
        <v>21.4</v>
      </c>
      <c r="I359" s="23" t="n">
        <v>21.9</v>
      </c>
      <c r="J359" s="23" t="n">
        <v>18.5</v>
      </c>
      <c r="K359" s="23" t="n">
        <v>21.3</v>
      </c>
      <c r="L359" s="23" t="n">
        <v>22.4</v>
      </c>
      <c r="M359" s="23" t="n">
        <v>18.1</v>
      </c>
      <c r="N359" s="23" t="n">
        <v>21.5</v>
      </c>
      <c r="O359" s="24" t="n">
        <v>20</v>
      </c>
      <c r="P359" s="24" t="n">
        <v>7</v>
      </c>
      <c r="Q359" s="24" t="n">
        <v>0</v>
      </c>
      <c r="R359" s="24" t="n">
        <v>6</v>
      </c>
      <c r="S359" s="24" t="s">
        <v>48</v>
      </c>
      <c r="T359" s="24" t="s">
        <v>48</v>
      </c>
      <c r="U359" s="24" t="n">
        <v>23</v>
      </c>
      <c r="V359" s="24" t="n">
        <v>21</v>
      </c>
      <c r="W359" s="24" t="n">
        <v>23</v>
      </c>
      <c r="X359" s="5" t="n">
        <v>7</v>
      </c>
      <c r="Y359" s="5" t="n">
        <v>20</v>
      </c>
      <c r="Z359" s="24" t="n">
        <v>49</v>
      </c>
      <c r="AA359" s="24" t="n">
        <v>16053</v>
      </c>
      <c r="AB359" s="24" t="n">
        <v>10838</v>
      </c>
      <c r="AC359" s="24" t="n">
        <v>790</v>
      </c>
      <c r="AD359" s="6" t="n">
        <f aca="false">+(B359-B358)/(A359-A358)</f>
        <v>27.3103448275314</v>
      </c>
      <c r="AE359" s="33" t="n">
        <f aca="false">+(C359-C358)/(A359-A358)</f>
        <v>9.93103448273869</v>
      </c>
      <c r="AF359" s="6" t="n">
        <f aca="false">+AD359-AE359</f>
        <v>17.3793103447927</v>
      </c>
      <c r="AG359" s="6" t="n">
        <f aca="false">AVERAGE(D359:E359)</f>
        <v>16.2</v>
      </c>
      <c r="AH359" s="7" t="n">
        <f aca="false">(G359+G358)/2</f>
        <v>15</v>
      </c>
      <c r="AI359" s="7" t="n">
        <f aca="false">+G359-F359</f>
        <v>-0.4</v>
      </c>
      <c r="AJ359" s="8" t="n">
        <f aca="false">(+A359-A358)*24</f>
        <v>29.0000000000582</v>
      </c>
      <c r="AK359" s="8" t="n">
        <f aca="false">+AB359-AB358</f>
        <v>5</v>
      </c>
      <c r="AL359" s="8" t="n">
        <f aca="false">+AK359/AJ359*100</f>
        <v>17.2413793103102</v>
      </c>
      <c r="AM359" s="9" t="n">
        <f aca="false">+(C359-C358)/AK359</f>
        <v>2.4</v>
      </c>
      <c r="AN359" s="8" t="n">
        <f aca="false">+AK359/AJ359*24</f>
        <v>4.13793103447445</v>
      </c>
      <c r="AO359" s="8" t="n">
        <f aca="false">+AC359-AC358</f>
        <v>0</v>
      </c>
      <c r="AP359" s="8" t="n">
        <f aca="false">+AO359/AJ359*24</f>
        <v>0</v>
      </c>
      <c r="AQ359" s="8" t="n">
        <f aca="false">+AA359-AA358</f>
        <v>15</v>
      </c>
      <c r="AR359" s="6" t="n">
        <f aca="false">+AQ359/AJ359</f>
        <v>0.517241379309307</v>
      </c>
      <c r="AS359" s="6" t="n">
        <f aca="false">+AR359*24</f>
        <v>12.4137931034234</v>
      </c>
      <c r="AT359" s="8" t="n">
        <f aca="false">+AJ359/AQ359*60</f>
        <v>116.000000000233</v>
      </c>
      <c r="AU359" s="8" t="n">
        <f aca="false">+AK359/AQ359*60</f>
        <v>20</v>
      </c>
      <c r="AV359" s="54" t="s">
        <v>213</v>
      </c>
      <c r="AMJ359" s="0"/>
    </row>
    <row collapsed="false" customFormat="true" customHeight="false" hidden="false" ht="12.65" outlineLevel="0" r="360" s="24">
      <c r="A360" s="37" t="n">
        <v>40800.8680555556</v>
      </c>
      <c r="B360" s="24" t="n">
        <v>55425</v>
      </c>
      <c r="C360" s="24" t="n">
        <v>118867</v>
      </c>
      <c r="D360" s="23" t="n">
        <v>18.4</v>
      </c>
      <c r="E360" s="23" t="n">
        <v>13.5</v>
      </c>
      <c r="F360" s="23" t="n">
        <v>15.4</v>
      </c>
      <c r="G360" s="23" t="n">
        <v>15</v>
      </c>
      <c r="H360" s="23" t="n">
        <v>22.4</v>
      </c>
      <c r="I360" s="23" t="n">
        <v>22.9</v>
      </c>
      <c r="J360" s="23" t="n">
        <v>20.5</v>
      </c>
      <c r="K360" s="23" t="n">
        <v>23.1</v>
      </c>
      <c r="L360" s="23" t="n">
        <v>23.9</v>
      </c>
      <c r="M360" s="23" t="n">
        <v>20.5</v>
      </c>
      <c r="N360" s="23" t="n">
        <v>23</v>
      </c>
      <c r="O360" s="24" t="n">
        <v>20</v>
      </c>
      <c r="P360" s="24" t="n">
        <v>7</v>
      </c>
      <c r="Q360" s="24" t="n">
        <v>0</v>
      </c>
      <c r="R360" s="24" t="n">
        <v>6</v>
      </c>
      <c r="S360" s="24" t="s">
        <v>48</v>
      </c>
      <c r="T360" s="24" t="s">
        <v>48</v>
      </c>
      <c r="U360" s="24" t="n">
        <v>23</v>
      </c>
      <c r="V360" s="24" t="n">
        <v>10</v>
      </c>
      <c r="W360" s="24" t="n">
        <v>23</v>
      </c>
      <c r="X360" s="5" t="n">
        <v>13</v>
      </c>
      <c r="Y360" s="5" t="n">
        <v>23</v>
      </c>
      <c r="Z360" s="24" t="n">
        <v>45</v>
      </c>
      <c r="AA360" s="24" t="n">
        <v>16063</v>
      </c>
      <c r="AB360" s="24" t="n">
        <v>10840</v>
      </c>
      <c r="AC360" s="24" t="n">
        <v>790</v>
      </c>
      <c r="AD360" s="6" t="n">
        <f aca="false">+(B360-B359)/(A360-A359)</f>
        <v>24.1678321678518</v>
      </c>
      <c r="AE360" s="33" t="n">
        <f aca="false">+(C360-C359)/(A360-A359)</f>
        <v>6.04195804196296</v>
      </c>
      <c r="AF360" s="6" t="n">
        <f aca="false">+AD360-AE360</f>
        <v>18.1258741258889</v>
      </c>
      <c r="AG360" s="6" t="n">
        <f aca="false">AVERAGE(D360:E360)</f>
        <v>15.95</v>
      </c>
      <c r="AH360" s="7" t="n">
        <f aca="false">(G360+G359)/2</f>
        <v>14.5</v>
      </c>
      <c r="AI360" s="7" t="n">
        <f aca="false">+G360-F360</f>
        <v>-0.4</v>
      </c>
      <c r="AJ360" s="8" t="n">
        <f aca="false">(+A360-A359)*24</f>
        <v>23.8333333333139</v>
      </c>
      <c r="AK360" s="8" t="n">
        <f aca="false">+AB360-AB359</f>
        <v>2</v>
      </c>
      <c r="AL360" s="8" t="n">
        <f aca="false">+AK360/AJ360*100</f>
        <v>8.39160839161522</v>
      </c>
      <c r="AM360" s="9" t="n">
        <f aca="false">+(C360-C359)/AK360</f>
        <v>3</v>
      </c>
      <c r="AN360" s="8" t="n">
        <f aca="false">+AK360/AJ360*24</f>
        <v>2.01398601398765</v>
      </c>
      <c r="AO360" s="8" t="n">
        <f aca="false">+AC360-AC359</f>
        <v>0</v>
      </c>
      <c r="AP360" s="8" t="n">
        <f aca="false">+AO360/AJ360*24</f>
        <v>0</v>
      </c>
      <c r="AQ360" s="8" t="n">
        <f aca="false">+AA360-AA359</f>
        <v>10</v>
      </c>
      <c r="AR360" s="6" t="n">
        <f aca="false">+AQ360/AJ360</f>
        <v>0.419580419580761</v>
      </c>
      <c r="AS360" s="6" t="n">
        <f aca="false">+AR360*24</f>
        <v>10.0699300699383</v>
      </c>
      <c r="AT360" s="8" t="n">
        <f aca="false">+AJ360/AQ360*60</f>
        <v>142.999999999884</v>
      </c>
      <c r="AU360" s="8" t="n">
        <f aca="false">+AK360/AQ360*60</f>
        <v>12</v>
      </c>
      <c r="AV360" s="54" t="s">
        <v>214</v>
      </c>
      <c r="AMJ360" s="0"/>
    </row>
    <row collapsed="false" customFormat="true" customHeight="false" hidden="false" ht="12.65" outlineLevel="0" r="361" s="24">
      <c r="A361" s="37" t="n">
        <v>40801.7916666667</v>
      </c>
      <c r="B361" s="24" t="n">
        <v>55439</v>
      </c>
      <c r="C361" s="24" t="n">
        <v>118870</v>
      </c>
      <c r="D361" s="23" t="n">
        <v>17.4</v>
      </c>
      <c r="E361" s="23" t="n">
        <v>10</v>
      </c>
      <c r="F361" s="23" t="n">
        <v>12.3</v>
      </c>
      <c r="G361" s="23" t="n">
        <v>12</v>
      </c>
      <c r="H361" s="23" t="n">
        <v>21.4</v>
      </c>
      <c r="I361" s="23" t="n">
        <v>22.6</v>
      </c>
      <c r="J361" s="23" t="n">
        <v>21</v>
      </c>
      <c r="K361" s="23" t="n">
        <v>21.8</v>
      </c>
      <c r="L361" s="23" t="n">
        <v>23.4</v>
      </c>
      <c r="M361" s="23" t="n">
        <v>21</v>
      </c>
      <c r="N361" s="23" t="n">
        <v>21</v>
      </c>
      <c r="O361" s="24" t="n">
        <v>20</v>
      </c>
      <c r="P361" s="24" t="n">
        <v>7</v>
      </c>
      <c r="Q361" s="24" t="n">
        <v>0</v>
      </c>
      <c r="R361" s="24" t="n">
        <v>6</v>
      </c>
      <c r="S361" s="24" t="s">
        <v>48</v>
      </c>
      <c r="T361" s="24" t="s">
        <v>48</v>
      </c>
      <c r="U361" s="24" t="n">
        <v>24</v>
      </c>
      <c r="V361" s="24" t="n">
        <v>23</v>
      </c>
      <c r="W361" s="24" t="n">
        <v>24</v>
      </c>
      <c r="X361" s="5" t="n">
        <v>10</v>
      </c>
      <c r="Y361" s="5" t="n">
        <v>22</v>
      </c>
      <c r="Z361" s="24" t="n">
        <v>43</v>
      </c>
      <c r="AA361" s="24" t="n">
        <v>16065</v>
      </c>
      <c r="AB361" s="24" t="n">
        <v>10841</v>
      </c>
      <c r="AC361" s="24" t="n">
        <v>790</v>
      </c>
      <c r="AD361" s="6" t="n">
        <f aca="false">+(B361-B360)/(A361-A360)</f>
        <v>15.1578947368686</v>
      </c>
      <c r="AE361" s="33" t="n">
        <f aca="false">+(C361-C360)/(A361-A360)</f>
        <v>3.24812030075757</v>
      </c>
      <c r="AF361" s="6" t="n">
        <f aca="false">+AD361-AE361</f>
        <v>11.9097744361111</v>
      </c>
      <c r="AG361" s="6" t="n">
        <f aca="false">AVERAGE(D361:E361)</f>
        <v>13.7</v>
      </c>
      <c r="AH361" s="7" t="n">
        <f aca="false">(G361+G360)/2</f>
        <v>13.5</v>
      </c>
      <c r="AI361" s="7" t="n">
        <f aca="false">+G361-F361</f>
        <v>-0.300000000000001</v>
      </c>
      <c r="AJ361" s="8" t="n">
        <f aca="false">(+A361-A360)*24</f>
        <v>22.1666666666279</v>
      </c>
      <c r="AK361" s="8" t="n">
        <f aca="false">+AB361-AB360</f>
        <v>1</v>
      </c>
      <c r="AL361" s="8" t="n">
        <f aca="false">+AK361/AJ361*100</f>
        <v>4.51127819549662</v>
      </c>
      <c r="AM361" s="9" t="n">
        <f aca="false">+(C361-C360)/AK361</f>
        <v>3</v>
      </c>
      <c r="AN361" s="8" t="n">
        <f aca="false">+AK361/AJ361*24</f>
        <v>1.08270676691919</v>
      </c>
      <c r="AO361" s="8" t="n">
        <f aca="false">+AC361-AC360</f>
        <v>0</v>
      </c>
      <c r="AP361" s="8" t="n">
        <f aca="false">+AO361/AJ361*24</f>
        <v>0</v>
      </c>
      <c r="AQ361" s="8" t="n">
        <f aca="false">+AA361-AA360</f>
        <v>2</v>
      </c>
      <c r="AR361" s="6" t="n">
        <f aca="false">+AQ361/AJ361</f>
        <v>0.0902255639099324</v>
      </c>
      <c r="AS361" s="6" t="n">
        <f aca="false">+AR361*24</f>
        <v>2.16541353383838</v>
      </c>
      <c r="AT361" s="8" t="n">
        <f aca="false">+AJ361/AQ361*60</f>
        <v>664.999999998836</v>
      </c>
      <c r="AU361" s="8" t="n">
        <f aca="false">+AK361/AQ361*60</f>
        <v>30</v>
      </c>
      <c r="AV361" s="54"/>
      <c r="AMJ361" s="0"/>
    </row>
    <row collapsed="false" customFormat="true" customHeight="false" hidden="false" ht="12.65" outlineLevel="0" r="362" s="24">
      <c r="A362" s="37" t="n">
        <v>40802.875</v>
      </c>
      <c r="B362" s="24" t="n">
        <v>55465</v>
      </c>
      <c r="C362" s="24" t="n">
        <v>118882</v>
      </c>
      <c r="D362" s="23" t="n">
        <v>14.4</v>
      </c>
      <c r="E362" s="23" t="n">
        <v>5.5</v>
      </c>
      <c r="F362" s="23" t="n">
        <v>8.1</v>
      </c>
      <c r="G362" s="23" t="n">
        <v>8</v>
      </c>
      <c r="H362" s="23" t="n">
        <v>20.6</v>
      </c>
      <c r="I362" s="23" t="n">
        <v>22.6</v>
      </c>
      <c r="J362" s="23" t="n">
        <v>20.5</v>
      </c>
      <c r="K362" s="23" t="n">
        <v>21</v>
      </c>
      <c r="L362" s="23" t="n">
        <v>23.4</v>
      </c>
      <c r="M362" s="23" t="n">
        <v>20.5</v>
      </c>
      <c r="N362" s="23" t="n">
        <v>21</v>
      </c>
      <c r="O362" s="24" t="n">
        <v>20</v>
      </c>
      <c r="P362" s="24" t="n">
        <v>7</v>
      </c>
      <c r="Q362" s="24" t="n">
        <v>0</v>
      </c>
      <c r="R362" s="24" t="n">
        <v>6</v>
      </c>
      <c r="S362" s="24" t="s">
        <v>48</v>
      </c>
      <c r="T362" s="24" t="s">
        <v>48</v>
      </c>
      <c r="U362" s="24" t="n">
        <v>26</v>
      </c>
      <c r="V362" s="24" t="n">
        <v>26</v>
      </c>
      <c r="W362" s="24" t="n">
        <v>26</v>
      </c>
      <c r="X362" s="5" t="n">
        <v>8</v>
      </c>
      <c r="Y362" s="5" t="n">
        <v>21</v>
      </c>
      <c r="Z362" s="24" t="n">
        <v>51</v>
      </c>
      <c r="AA362" s="24" t="n">
        <v>16076</v>
      </c>
      <c r="AB362" s="24" t="n">
        <v>10844</v>
      </c>
      <c r="AC362" s="24" t="n">
        <v>790</v>
      </c>
      <c r="AD362" s="6" t="n">
        <f aca="false">+(B362-B361)/(A362-A361)</f>
        <v>23.9999999999463</v>
      </c>
      <c r="AE362" s="33" t="n">
        <f aca="false">+(C362-C361)/(A362-A361)</f>
        <v>11.0769230768983</v>
      </c>
      <c r="AF362" s="6" t="n">
        <f aca="false">+AD362-AE362</f>
        <v>12.923076923048</v>
      </c>
      <c r="AG362" s="6" t="n">
        <f aca="false">AVERAGE(D362:E362)</f>
        <v>9.95</v>
      </c>
      <c r="AH362" s="7" t="n">
        <f aca="false">(G362+G361)/2</f>
        <v>10</v>
      </c>
      <c r="AI362" s="7" t="n">
        <f aca="false">+G362-F362</f>
        <v>-0.0999999999999996</v>
      </c>
      <c r="AJ362" s="8" t="n">
        <f aca="false">(+A362-A361)*24</f>
        <v>26.0000000000582</v>
      </c>
      <c r="AK362" s="8" t="n">
        <f aca="false">+AB362-AB361</f>
        <v>3</v>
      </c>
      <c r="AL362" s="8" t="n">
        <f aca="false">+AK362/AJ362*100</f>
        <v>11.5384615384357</v>
      </c>
      <c r="AM362" s="9" t="n">
        <f aca="false">+(C362-C361)/AK362</f>
        <v>4</v>
      </c>
      <c r="AN362" s="8" t="n">
        <f aca="false">+AK362/AJ362*24</f>
        <v>2.76923076922457</v>
      </c>
      <c r="AO362" s="8" t="n">
        <f aca="false">+AC362-AC361</f>
        <v>0</v>
      </c>
      <c r="AP362" s="8" t="n">
        <f aca="false">+AO362/AJ362*24</f>
        <v>0</v>
      </c>
      <c r="AQ362" s="8" t="n">
        <f aca="false">+AA362-AA361</f>
        <v>11</v>
      </c>
      <c r="AR362" s="6" t="n">
        <f aca="false">+AQ362/AJ362</f>
        <v>0.423076923075976</v>
      </c>
      <c r="AS362" s="6" t="n">
        <f aca="false">+AR362*24</f>
        <v>10.1538461538234</v>
      </c>
      <c r="AT362" s="8" t="n">
        <f aca="false">+AJ362/AQ362*60</f>
        <v>141.818181818499</v>
      </c>
      <c r="AU362" s="8" t="n">
        <f aca="false">+AK362/AQ362*60</f>
        <v>16.3636363636364</v>
      </c>
      <c r="AV362" s="54" t="s">
        <v>215</v>
      </c>
      <c r="AMJ362" s="0"/>
    </row>
    <row collapsed="false" customFormat="true" customHeight="false" hidden="false" ht="12.65" outlineLevel="0" r="363" s="24">
      <c r="A363" s="37" t="n">
        <v>40804.8472222222</v>
      </c>
      <c r="B363" s="24" t="n">
        <v>55510</v>
      </c>
      <c r="C363" s="24" t="n">
        <v>118901</v>
      </c>
      <c r="D363" s="23" t="n">
        <v>15.9</v>
      </c>
      <c r="E363" s="23" t="n">
        <v>3.9</v>
      </c>
      <c r="F363" s="23" t="n">
        <v>12.3</v>
      </c>
      <c r="G363" s="23" t="n">
        <v>13</v>
      </c>
      <c r="H363" s="23" t="n">
        <v>20.6</v>
      </c>
      <c r="I363" s="23" t="n">
        <v>21.9</v>
      </c>
      <c r="J363" s="23" t="n">
        <v>20.3</v>
      </c>
      <c r="K363" s="23" t="n">
        <v>21.9</v>
      </c>
      <c r="L363" s="23" t="n">
        <v>23.4</v>
      </c>
      <c r="M363" s="23" t="n">
        <v>20.4</v>
      </c>
      <c r="N363" s="23" t="n">
        <v>21</v>
      </c>
      <c r="O363" s="24" t="n">
        <v>20</v>
      </c>
      <c r="P363" s="24" t="n">
        <v>7</v>
      </c>
      <c r="Q363" s="24" t="n">
        <v>0</v>
      </c>
      <c r="R363" s="24" t="n">
        <v>6</v>
      </c>
      <c r="S363" s="24" t="s">
        <v>48</v>
      </c>
      <c r="T363" s="24" t="s">
        <v>48</v>
      </c>
      <c r="U363" s="24" t="n">
        <v>22</v>
      </c>
      <c r="V363" s="24" t="n">
        <v>22</v>
      </c>
      <c r="W363" s="24" t="n">
        <v>22</v>
      </c>
      <c r="X363" s="5" t="n">
        <v>15</v>
      </c>
      <c r="Y363" s="5" t="n">
        <v>25</v>
      </c>
      <c r="Z363" s="24" t="n">
        <v>43</v>
      </c>
      <c r="AA363" s="24" t="n">
        <v>16101</v>
      </c>
      <c r="AB363" s="24" t="n">
        <v>10853</v>
      </c>
      <c r="AC363" s="24" t="n">
        <v>790</v>
      </c>
      <c r="AD363" s="6" t="n">
        <f aca="false">+(B363-B362)/(A363-A362)</f>
        <v>22.8169014084881</v>
      </c>
      <c r="AE363" s="33" t="n">
        <f aca="false">+(C363-C362)/(A363-A362)</f>
        <v>9.63380281691721</v>
      </c>
      <c r="AF363" s="6" t="n">
        <f aca="false">+AD363-AE363</f>
        <v>13.1830985915709</v>
      </c>
      <c r="AG363" s="6" t="n">
        <f aca="false">AVERAGE(D363:E363)</f>
        <v>9.9</v>
      </c>
      <c r="AH363" s="7" t="n">
        <f aca="false">(G363+G362)/2</f>
        <v>10.5</v>
      </c>
      <c r="AI363" s="7" t="n">
        <f aca="false">+G363-F363</f>
        <v>0.699999999999999</v>
      </c>
      <c r="AJ363" s="8" t="n">
        <f aca="false">(+A363-A362)*24</f>
        <v>47.3333333332557</v>
      </c>
      <c r="AK363" s="8" t="n">
        <f aca="false">+AB363-AB362</f>
        <v>9</v>
      </c>
      <c r="AL363" s="8" t="n">
        <f aca="false">+AK363/AJ363*100</f>
        <v>19.0140845070734</v>
      </c>
      <c r="AM363" s="9" t="n">
        <f aca="false">+(C363-C362)/AK363</f>
        <v>2.11111111111111</v>
      </c>
      <c r="AN363" s="8" t="n">
        <f aca="false">+AK363/AJ363*24</f>
        <v>4.56338028169762</v>
      </c>
      <c r="AO363" s="8" t="n">
        <f aca="false">+AC363-AC362</f>
        <v>0</v>
      </c>
      <c r="AP363" s="8" t="n">
        <f aca="false">+AO363/AJ363*24</f>
        <v>0</v>
      </c>
      <c r="AQ363" s="8" t="n">
        <f aca="false">+AA363-AA362</f>
        <v>25</v>
      </c>
      <c r="AR363" s="6" t="n">
        <f aca="false">+AQ363/AJ363</f>
        <v>0.528169014085373</v>
      </c>
      <c r="AS363" s="6" t="n">
        <f aca="false">+AR363*24</f>
        <v>12.676056338049</v>
      </c>
      <c r="AT363" s="8" t="n">
        <f aca="false">+AJ363/AQ363*60</f>
        <v>113.599999999814</v>
      </c>
      <c r="AU363" s="8" t="n">
        <f aca="false">+AK363/AQ363*60</f>
        <v>21.6</v>
      </c>
      <c r="AV363" s="54"/>
      <c r="AMJ363" s="0"/>
    </row>
    <row collapsed="false" customFormat="true" customHeight="false" hidden="false" ht="12.65" outlineLevel="0" r="364" s="24">
      <c r="A364" s="37" t="n">
        <v>40805.9166666667</v>
      </c>
      <c r="B364" s="24" t="n">
        <v>55534</v>
      </c>
      <c r="C364" s="24" t="n">
        <v>118908</v>
      </c>
      <c r="D364" s="23" t="n">
        <v>17.3</v>
      </c>
      <c r="E364" s="23" t="n">
        <v>11</v>
      </c>
      <c r="F364" s="23" t="n">
        <v>11.8</v>
      </c>
      <c r="G364" s="23" t="n">
        <v>12</v>
      </c>
      <c r="H364" s="23" t="n">
        <v>20.6</v>
      </c>
      <c r="I364" s="23" t="n">
        <v>22.2</v>
      </c>
      <c r="J364" s="23" t="n">
        <v>20.5</v>
      </c>
      <c r="K364" s="23" t="n">
        <v>22.3</v>
      </c>
      <c r="L364" s="23" t="n">
        <v>23.4</v>
      </c>
      <c r="M364" s="23" t="n">
        <v>20.4</v>
      </c>
      <c r="N364" s="23" t="n">
        <v>21.5</v>
      </c>
      <c r="O364" s="24" t="n">
        <v>20</v>
      </c>
      <c r="P364" s="24" t="n">
        <v>7</v>
      </c>
      <c r="Q364" s="24" t="n">
        <v>0</v>
      </c>
      <c r="R364" s="24" t="n">
        <v>6</v>
      </c>
      <c r="S364" s="24" t="s">
        <v>48</v>
      </c>
      <c r="T364" s="24" t="s">
        <v>48</v>
      </c>
      <c r="U364" s="24" t="n">
        <v>22</v>
      </c>
      <c r="V364" s="24" t="n">
        <v>23</v>
      </c>
      <c r="W364" s="24" t="n">
        <v>22</v>
      </c>
      <c r="X364" s="5" t="n">
        <v>13</v>
      </c>
      <c r="Y364" s="5" t="n">
        <v>24</v>
      </c>
      <c r="Z364" s="24" t="n">
        <v>45</v>
      </c>
      <c r="AA364" s="24" t="n">
        <v>16114</v>
      </c>
      <c r="AB364" s="24" t="n">
        <v>10855</v>
      </c>
      <c r="AC364" s="24" t="n">
        <v>790</v>
      </c>
      <c r="AD364" s="6" t="n">
        <f aca="false">+(B364-B363)/(A364-A363)</f>
        <v>22.4415584415415</v>
      </c>
      <c r="AE364" s="33" t="n">
        <f aca="false">+(C364-C363)/(A364-A363)</f>
        <v>6.5454545454496</v>
      </c>
      <c r="AF364" s="6" t="n">
        <f aca="false">+AD364-AE364</f>
        <v>15.8961038960919</v>
      </c>
      <c r="AG364" s="6" t="n">
        <f aca="false">AVERAGE(D364:E364)</f>
        <v>14.15</v>
      </c>
      <c r="AH364" s="7" t="n">
        <f aca="false">(G364+G363)/2</f>
        <v>12.5</v>
      </c>
      <c r="AI364" s="7" t="n">
        <f aca="false">+G364-F364</f>
        <v>0.199999999999999</v>
      </c>
      <c r="AJ364" s="8" t="n">
        <f aca="false">(+A364-A363)*24</f>
        <v>25.6666666666861</v>
      </c>
      <c r="AK364" s="8" t="n">
        <f aca="false">+AB364-AB363</f>
        <v>2</v>
      </c>
      <c r="AL364" s="8" t="n">
        <f aca="false">+AK364/AJ364*100</f>
        <v>7.7922077922019</v>
      </c>
      <c r="AM364" s="9" t="n">
        <f aca="false">+(C364-C363)/AK364</f>
        <v>3.5</v>
      </c>
      <c r="AN364" s="8" t="n">
        <f aca="false">+AK364/AJ364*24</f>
        <v>1.87012987012846</v>
      </c>
      <c r="AO364" s="8" t="n">
        <f aca="false">+AC364-AC363</f>
        <v>0</v>
      </c>
      <c r="AP364" s="8" t="n">
        <f aca="false">+AO364/AJ364*24</f>
        <v>0</v>
      </c>
      <c r="AQ364" s="8" t="n">
        <f aca="false">+AA364-AA363</f>
        <v>13</v>
      </c>
      <c r="AR364" s="6" t="n">
        <f aca="false">+AQ364/AJ364</f>
        <v>0.506493506493124</v>
      </c>
      <c r="AS364" s="6" t="n">
        <f aca="false">+AR364*24</f>
        <v>12.155844155835</v>
      </c>
      <c r="AT364" s="8" t="n">
        <f aca="false">+AJ364/AQ364*60</f>
        <v>118.461538461628</v>
      </c>
      <c r="AU364" s="8" t="n">
        <f aca="false">+AK364/AQ364*60</f>
        <v>9.23076923076923</v>
      </c>
      <c r="AV364" s="54"/>
      <c r="AMJ364" s="0"/>
    </row>
    <row collapsed="false" customFormat="true" customHeight="false" hidden="false" ht="12.65" outlineLevel="0" r="365" s="24">
      <c r="A365" s="37" t="n">
        <v>40806.8333333333</v>
      </c>
      <c r="B365" s="24" t="n">
        <v>55555</v>
      </c>
      <c r="C365" s="24" t="n">
        <v>118914</v>
      </c>
      <c r="D365" s="23" t="n">
        <v>16.9</v>
      </c>
      <c r="E365" s="23" t="n">
        <v>9.8</v>
      </c>
      <c r="F365" s="23" t="n">
        <v>14</v>
      </c>
      <c r="G365" s="23" t="n">
        <v>14</v>
      </c>
      <c r="H365" s="23" t="n">
        <v>20.9</v>
      </c>
      <c r="I365" s="23" t="n">
        <v>21.9</v>
      </c>
      <c r="J365" s="23" t="n">
        <v>20.5</v>
      </c>
      <c r="K365" s="23" t="n">
        <v>21.5</v>
      </c>
      <c r="L365" s="23" t="n">
        <v>23.4</v>
      </c>
      <c r="M365" s="23" t="n">
        <v>20.4</v>
      </c>
      <c r="N365" s="23" t="n">
        <v>21</v>
      </c>
      <c r="O365" s="24" t="n">
        <v>20</v>
      </c>
      <c r="P365" s="24" t="n">
        <v>7</v>
      </c>
      <c r="Q365" s="24" t="n">
        <v>0</v>
      </c>
      <c r="R365" s="24" t="n">
        <v>6</v>
      </c>
      <c r="S365" s="24" t="s">
        <v>48</v>
      </c>
      <c r="T365" s="24" t="s">
        <v>48</v>
      </c>
      <c r="U365" s="24" t="n">
        <v>23</v>
      </c>
      <c r="V365" s="24" t="n">
        <v>21</v>
      </c>
      <c r="W365" s="24" t="n">
        <v>23</v>
      </c>
      <c r="X365" s="5" t="n">
        <v>9</v>
      </c>
      <c r="Y365" s="5" t="n">
        <v>23</v>
      </c>
      <c r="Z365" s="24" t="n">
        <v>43</v>
      </c>
      <c r="AA365" s="24" t="n">
        <v>16123</v>
      </c>
      <c r="AB365" s="24" t="n">
        <v>10858</v>
      </c>
      <c r="AC365" s="24" t="n">
        <v>790</v>
      </c>
      <c r="AD365" s="6" t="n">
        <f aca="false">+(B365-B364)/(A365-A364)</f>
        <v>22.9090909089697</v>
      </c>
      <c r="AE365" s="33" t="n">
        <f aca="false">+(C365-C364)/(A365-A364)</f>
        <v>6.54545454541991</v>
      </c>
      <c r="AF365" s="6" t="n">
        <f aca="false">+AD365-AE365</f>
        <v>16.3636363635498</v>
      </c>
      <c r="AG365" s="6" t="n">
        <f aca="false">AVERAGE(D365:E365)</f>
        <v>13.35</v>
      </c>
      <c r="AH365" s="7" t="n">
        <f aca="false">(G365+G364)/2</f>
        <v>13</v>
      </c>
      <c r="AI365" s="7" t="n">
        <f aca="false">+G365-F365</f>
        <v>0</v>
      </c>
      <c r="AJ365" s="8" t="n">
        <f aca="false">(+A365-A364)*24</f>
        <v>22.0000000001164</v>
      </c>
      <c r="AK365" s="8" t="n">
        <f aca="false">+AB365-AB364</f>
        <v>3</v>
      </c>
      <c r="AL365" s="8" t="n">
        <f aca="false">+AK365/AJ365*100</f>
        <v>13.6363636362915</v>
      </c>
      <c r="AM365" s="9" t="n">
        <f aca="false">+(C365-C364)/AK365</f>
        <v>2</v>
      </c>
      <c r="AN365" s="8" t="n">
        <f aca="false">+AK365/AJ365*24</f>
        <v>3.27272727270995</v>
      </c>
      <c r="AO365" s="8" t="n">
        <f aca="false">+AC365-AC364</f>
        <v>0</v>
      </c>
      <c r="AP365" s="8" t="n">
        <f aca="false">+AO365/AJ365*24</f>
        <v>0</v>
      </c>
      <c r="AQ365" s="8" t="n">
        <f aca="false">+AA365-AA364</f>
        <v>9</v>
      </c>
      <c r="AR365" s="6" t="n">
        <f aca="false">+AQ365/AJ365</f>
        <v>0.409090909088744</v>
      </c>
      <c r="AS365" s="6" t="n">
        <f aca="false">+AR365*24</f>
        <v>9.81818181812987</v>
      </c>
      <c r="AT365" s="8" t="n">
        <f aca="false">+AJ365/AQ365*60</f>
        <v>146.666666667443</v>
      </c>
      <c r="AU365" s="8" t="n">
        <f aca="false">+AK365/AQ365*60</f>
        <v>20</v>
      </c>
      <c r="AV365" s="54"/>
      <c r="AMJ365" s="0"/>
    </row>
    <row collapsed="false" customFormat="true" customHeight="false" hidden="false" ht="12.65" outlineLevel="0" r="366" s="24">
      <c r="A366" s="37" t="n">
        <v>40807.8333333333</v>
      </c>
      <c r="B366" s="24" t="n">
        <v>55578</v>
      </c>
      <c r="C366" s="24" t="n">
        <v>118920</v>
      </c>
      <c r="D366" s="23" t="n">
        <v>15.9</v>
      </c>
      <c r="E366" s="23" t="n">
        <v>12.9</v>
      </c>
      <c r="F366" s="23" t="n">
        <v>13.1</v>
      </c>
      <c r="G366" s="23" t="n">
        <v>13</v>
      </c>
      <c r="H366" s="23" t="n">
        <v>21.5</v>
      </c>
      <c r="I366" s="23" t="n">
        <v>22.4</v>
      </c>
      <c r="J366" s="23" t="n">
        <v>20.5</v>
      </c>
      <c r="K366" s="23" t="n">
        <v>21.6</v>
      </c>
      <c r="L366" s="23" t="n">
        <v>23.4</v>
      </c>
      <c r="M366" s="23" t="n">
        <v>20.5</v>
      </c>
      <c r="N366" s="23" t="n">
        <v>21.5</v>
      </c>
      <c r="O366" s="24" t="n">
        <v>20</v>
      </c>
      <c r="P366" s="24" t="n">
        <v>7</v>
      </c>
      <c r="Q366" s="24" t="n">
        <v>0</v>
      </c>
      <c r="R366" s="24" t="n">
        <v>6</v>
      </c>
      <c r="S366" s="24" t="s">
        <v>48</v>
      </c>
      <c r="T366" s="24" t="s">
        <v>48</v>
      </c>
      <c r="U366" s="24" t="n">
        <v>22</v>
      </c>
      <c r="V366" s="24" t="n">
        <v>22</v>
      </c>
      <c r="W366" s="24" t="n">
        <v>22</v>
      </c>
      <c r="X366" s="5" t="n">
        <v>12</v>
      </c>
      <c r="Y366" s="5" t="n">
        <v>25</v>
      </c>
      <c r="Z366" s="24" t="n">
        <v>41</v>
      </c>
      <c r="AA366" s="24" t="n">
        <v>16132</v>
      </c>
      <c r="AB366" s="24" t="n">
        <v>10860</v>
      </c>
      <c r="AC366" s="24" t="n">
        <v>790</v>
      </c>
      <c r="AD366" s="6" t="n">
        <f aca="false">+(B366-B365)/(A366-A365)</f>
        <v>23</v>
      </c>
      <c r="AE366" s="33" t="n">
        <f aca="false">+(C366-C365)/(A366-A365)</f>
        <v>6</v>
      </c>
      <c r="AF366" s="6" t="n">
        <f aca="false">+AD366-AE366</f>
        <v>17</v>
      </c>
      <c r="AG366" s="6" t="n">
        <f aca="false">AVERAGE(D366:E366)</f>
        <v>14.4</v>
      </c>
      <c r="AH366" s="7" t="n">
        <f aca="false">(G366+G365)/2</f>
        <v>13.5</v>
      </c>
      <c r="AI366" s="7" t="n">
        <f aca="false">+G366-F366</f>
        <v>-0.0999999999999996</v>
      </c>
      <c r="AJ366" s="8" t="n">
        <f aca="false">(+A366-A365)*24</f>
        <v>24</v>
      </c>
      <c r="AK366" s="8" t="n">
        <f aca="false">+AB366-AB365</f>
        <v>2</v>
      </c>
      <c r="AL366" s="8" t="n">
        <f aca="false">+AK366/AJ366*100</f>
        <v>8.33333333333333</v>
      </c>
      <c r="AM366" s="9" t="n">
        <f aca="false">+(C366-C365)/AK366</f>
        <v>3</v>
      </c>
      <c r="AN366" s="8" t="n">
        <f aca="false">+AK366/AJ366*24</f>
        <v>2</v>
      </c>
      <c r="AO366" s="8" t="n">
        <f aca="false">+AC366-AC365</f>
        <v>0</v>
      </c>
      <c r="AP366" s="8" t="n">
        <f aca="false">+AO366/AJ366*24</f>
        <v>0</v>
      </c>
      <c r="AQ366" s="8" t="n">
        <f aca="false">+AA366-AA365</f>
        <v>9</v>
      </c>
      <c r="AR366" s="6" t="n">
        <f aca="false">+AQ366/AJ366</f>
        <v>0.375</v>
      </c>
      <c r="AS366" s="6" t="n">
        <f aca="false">+AR366*24</f>
        <v>9</v>
      </c>
      <c r="AT366" s="8" t="n">
        <f aca="false">+AJ366/AQ366*60</f>
        <v>160</v>
      </c>
      <c r="AU366" s="8" t="n">
        <f aca="false">+AK366/AQ366*60</f>
        <v>13.3333333333333</v>
      </c>
      <c r="AV366" s="54"/>
      <c r="AMJ366" s="0"/>
    </row>
    <row collapsed="false" customFormat="true" customHeight="false" hidden="false" ht="12.65" outlineLevel="0" r="367" s="24">
      <c r="A367" s="37" t="n">
        <v>40808.8333333333</v>
      </c>
      <c r="B367" s="24" t="n">
        <v>55599</v>
      </c>
      <c r="C367" s="24" t="n">
        <v>118927</v>
      </c>
      <c r="D367" s="23" t="n">
        <v>16.9</v>
      </c>
      <c r="E367" s="23" t="n">
        <v>10.5</v>
      </c>
      <c r="F367" s="23" t="n">
        <v>12.6</v>
      </c>
      <c r="G367" s="23" t="n">
        <v>12</v>
      </c>
      <c r="H367" s="23" t="n">
        <v>20.6</v>
      </c>
      <c r="I367" s="23" t="n">
        <v>21.9</v>
      </c>
      <c r="J367" s="23" t="n">
        <v>20.5</v>
      </c>
      <c r="K367" s="23" t="n">
        <v>21.6</v>
      </c>
      <c r="L367" s="23" t="n">
        <v>22.9</v>
      </c>
      <c r="M367" s="23" t="n">
        <v>20.5</v>
      </c>
      <c r="N367" s="23" t="n">
        <v>21</v>
      </c>
      <c r="O367" s="24" t="n">
        <v>20</v>
      </c>
      <c r="P367" s="24" t="n">
        <v>7</v>
      </c>
      <c r="Q367" s="24" t="n">
        <v>0</v>
      </c>
      <c r="R367" s="24" t="n">
        <v>6</v>
      </c>
      <c r="S367" s="24" t="s">
        <v>48</v>
      </c>
      <c r="T367" s="24" t="s">
        <v>48</v>
      </c>
      <c r="U367" s="24" t="n">
        <v>23</v>
      </c>
      <c r="V367" s="24" t="n">
        <v>23</v>
      </c>
      <c r="W367" s="24" t="n">
        <v>23</v>
      </c>
      <c r="X367" s="5" t="n">
        <v>7</v>
      </c>
      <c r="Y367" s="5" t="n">
        <v>23</v>
      </c>
      <c r="Z367" s="24" t="n">
        <v>48</v>
      </c>
      <c r="AA367" s="24" t="n">
        <v>16143</v>
      </c>
      <c r="AB367" s="24" t="n">
        <v>10863</v>
      </c>
      <c r="AC367" s="24" t="n">
        <v>790</v>
      </c>
      <c r="AD367" s="6" t="n">
        <f aca="false">+(B367-B366)/(A367-A366)</f>
        <v>21</v>
      </c>
      <c r="AE367" s="33" t="n">
        <f aca="false">+(C367-C366)/(A367-A366)</f>
        <v>7</v>
      </c>
      <c r="AF367" s="6" t="n">
        <f aca="false">+AD367-AE367</f>
        <v>14</v>
      </c>
      <c r="AG367" s="6" t="n">
        <f aca="false">AVERAGE(D367:E367)</f>
        <v>13.7</v>
      </c>
      <c r="AH367" s="7" t="n">
        <f aca="false">(G367+G366)/2</f>
        <v>12.5</v>
      </c>
      <c r="AI367" s="7" t="n">
        <f aca="false">+G367-F367</f>
        <v>-0.6</v>
      </c>
      <c r="AJ367" s="8" t="n">
        <f aca="false">(+A367-A366)*24</f>
        <v>24</v>
      </c>
      <c r="AK367" s="8" t="n">
        <f aca="false">+AB367-AB366</f>
        <v>3</v>
      </c>
      <c r="AL367" s="8" t="n">
        <f aca="false">+AK367/AJ367*100</f>
        <v>12.5</v>
      </c>
      <c r="AM367" s="9" t="n">
        <f aca="false">+(C367-C366)/AK367</f>
        <v>2.33333333333333</v>
      </c>
      <c r="AN367" s="8" t="n">
        <f aca="false">+AK367/AJ367*24</f>
        <v>3</v>
      </c>
      <c r="AO367" s="8" t="n">
        <f aca="false">+AC367-AC366</f>
        <v>0</v>
      </c>
      <c r="AP367" s="8" t="n">
        <f aca="false">+AO367/AJ367*24</f>
        <v>0</v>
      </c>
      <c r="AQ367" s="8" t="n">
        <f aca="false">+AA367-AA366</f>
        <v>11</v>
      </c>
      <c r="AR367" s="6" t="n">
        <f aca="false">+AQ367/AJ367</f>
        <v>0.458333333333333</v>
      </c>
      <c r="AS367" s="6" t="n">
        <f aca="false">+AR367*24</f>
        <v>11</v>
      </c>
      <c r="AT367" s="8" t="n">
        <f aca="false">+AJ367/AQ367*60</f>
        <v>130.909090909091</v>
      </c>
      <c r="AU367" s="8" t="n">
        <f aca="false">+AK367/AQ367*60</f>
        <v>16.3636363636364</v>
      </c>
      <c r="AV367" s="54"/>
      <c r="AMJ367" s="0"/>
    </row>
    <row collapsed="false" customFormat="true" customHeight="false" hidden="false" ht="12.65" outlineLevel="0" r="368" s="24">
      <c r="A368" s="37" t="n">
        <v>40809.9270833333</v>
      </c>
      <c r="B368" s="24" t="n">
        <v>55621</v>
      </c>
      <c r="C368" s="24" t="n">
        <v>118933</v>
      </c>
      <c r="D368" s="23" t="n">
        <v>15.4</v>
      </c>
      <c r="E368" s="23" t="n">
        <v>10.5</v>
      </c>
      <c r="F368" s="23" t="n">
        <v>12.5</v>
      </c>
      <c r="G368" s="23" t="n">
        <v>11</v>
      </c>
      <c r="H368" s="23" t="n">
        <v>20.8</v>
      </c>
      <c r="I368" s="23" t="n">
        <v>22.4</v>
      </c>
      <c r="J368" s="23" t="n">
        <v>20.5</v>
      </c>
      <c r="K368" s="23" t="n">
        <v>22.3</v>
      </c>
      <c r="L368" s="23" t="n">
        <v>23.4</v>
      </c>
      <c r="M368" s="23" t="n">
        <v>20.5</v>
      </c>
      <c r="N368" s="23" t="n">
        <v>21.5</v>
      </c>
      <c r="O368" s="24" t="n">
        <v>20</v>
      </c>
      <c r="P368" s="24" t="n">
        <v>7</v>
      </c>
      <c r="Q368" s="24" t="n">
        <v>0</v>
      </c>
      <c r="R368" s="24" t="n">
        <v>6</v>
      </c>
      <c r="S368" s="24" t="s">
        <v>48</v>
      </c>
      <c r="T368" s="24" t="s">
        <v>48</v>
      </c>
      <c r="U368" s="24" t="n">
        <v>23</v>
      </c>
      <c r="V368" s="24" t="n">
        <v>23</v>
      </c>
      <c r="W368" s="24" t="n">
        <v>23</v>
      </c>
      <c r="X368" s="5" t="n">
        <v>13</v>
      </c>
      <c r="Y368" s="5" t="n">
        <v>25</v>
      </c>
      <c r="Z368" s="24" t="n">
        <v>43</v>
      </c>
      <c r="AA368" s="24" t="n">
        <v>16151</v>
      </c>
      <c r="AB368" s="24" t="n">
        <v>10865</v>
      </c>
      <c r="AC368" s="24" t="n">
        <v>790</v>
      </c>
      <c r="AD368" s="6" t="n">
        <f aca="false">+(B368-B367)/(A368-A367)</f>
        <v>20.1142857142857</v>
      </c>
      <c r="AE368" s="33" t="n">
        <f aca="false">+(C368-C367)/(A368-A367)</f>
        <v>5.48571428571429</v>
      </c>
      <c r="AF368" s="6" t="n">
        <f aca="false">+AD368-AE368</f>
        <v>14.6285714285714</v>
      </c>
      <c r="AG368" s="6" t="n">
        <f aca="false">AVERAGE(D368:E368)</f>
        <v>12.95</v>
      </c>
      <c r="AH368" s="7" t="n">
        <f aca="false">(G368+G367)/2</f>
        <v>11.5</v>
      </c>
      <c r="AI368" s="7" t="n">
        <f aca="false">+G368-F368</f>
        <v>-1.5</v>
      </c>
      <c r="AJ368" s="8" t="n">
        <f aca="false">(+A368-A367)*24</f>
        <v>26.25</v>
      </c>
      <c r="AK368" s="8" t="n">
        <f aca="false">+AB368-AB367</f>
        <v>2</v>
      </c>
      <c r="AL368" s="8" t="n">
        <f aca="false">+AK368/AJ368*100</f>
        <v>7.61904761904762</v>
      </c>
      <c r="AM368" s="9" t="n">
        <f aca="false">+(C368-C367)/AK368</f>
        <v>3</v>
      </c>
      <c r="AN368" s="8" t="n">
        <f aca="false">+AK368/AJ368*24</f>
        <v>1.82857142857143</v>
      </c>
      <c r="AO368" s="8" t="n">
        <f aca="false">+AC368-AC367</f>
        <v>0</v>
      </c>
      <c r="AP368" s="8" t="n">
        <f aca="false">+AO368/AJ368*24</f>
        <v>0</v>
      </c>
      <c r="AQ368" s="8" t="n">
        <f aca="false">+AA368-AA367</f>
        <v>8</v>
      </c>
      <c r="AR368" s="6" t="n">
        <f aca="false">+AQ368/AJ368</f>
        <v>0.304761904761905</v>
      </c>
      <c r="AS368" s="6" t="n">
        <f aca="false">+AR368*24</f>
        <v>7.31428571428572</v>
      </c>
      <c r="AT368" s="8" t="n">
        <f aca="false">+AJ368/AQ368*60</f>
        <v>196.875</v>
      </c>
      <c r="AU368" s="8" t="n">
        <f aca="false">+AK368/AQ368*60</f>
        <v>15</v>
      </c>
      <c r="AV368" s="54"/>
      <c r="AMJ368" s="0"/>
    </row>
    <row collapsed="false" customFormat="true" customHeight="false" hidden="false" ht="12.65" outlineLevel="0" r="369" s="24">
      <c r="A369" s="37" t="n">
        <v>40810.9270833333</v>
      </c>
      <c r="B369" s="24" t="n">
        <v>55640</v>
      </c>
      <c r="C369" s="24" t="n">
        <v>118941</v>
      </c>
      <c r="D369" s="23" t="n">
        <v>16.9</v>
      </c>
      <c r="E369" s="23" t="n">
        <v>8</v>
      </c>
      <c r="F369" s="23" t="n">
        <v>13.8</v>
      </c>
      <c r="G369" s="23" t="n">
        <v>13</v>
      </c>
      <c r="H369" s="23" t="n">
        <v>20.6</v>
      </c>
      <c r="I369" s="23" t="n">
        <v>22.3</v>
      </c>
      <c r="J369" s="23" t="n">
        <v>20.5</v>
      </c>
      <c r="K369" s="23" t="n">
        <v>21.4</v>
      </c>
      <c r="L369" s="23" t="n">
        <v>22.4</v>
      </c>
      <c r="M369" s="23" t="n">
        <v>20.5</v>
      </c>
      <c r="N369" s="23" t="n">
        <v>21</v>
      </c>
      <c r="O369" s="24" t="n">
        <v>20</v>
      </c>
      <c r="P369" s="24" t="n">
        <v>7</v>
      </c>
      <c r="Q369" s="24" t="n">
        <v>0</v>
      </c>
      <c r="R369" s="24" t="n">
        <v>6</v>
      </c>
      <c r="S369" s="24" t="s">
        <v>48</v>
      </c>
      <c r="T369" s="24" t="s">
        <v>48</v>
      </c>
      <c r="U369" s="24" t="n">
        <v>22</v>
      </c>
      <c r="V369" s="24" t="n">
        <v>22</v>
      </c>
      <c r="W369" s="24" t="n">
        <v>22</v>
      </c>
      <c r="X369" s="5" t="n">
        <v>15</v>
      </c>
      <c r="Y369" s="5" t="n">
        <v>26</v>
      </c>
      <c r="Z369" s="24" t="n">
        <v>42</v>
      </c>
      <c r="AA369" s="24" t="n">
        <v>16163</v>
      </c>
      <c r="AB369" s="24" t="n">
        <v>10868</v>
      </c>
      <c r="AC369" s="24" t="n">
        <v>790</v>
      </c>
      <c r="AD369" s="6" t="n">
        <f aca="false">+(B369-B368)/(A369-A368)</f>
        <v>19</v>
      </c>
      <c r="AE369" s="33" t="n">
        <f aca="false">+(C369-C368)/(A369-A368)</f>
        <v>8</v>
      </c>
      <c r="AF369" s="6" t="n">
        <f aca="false">+AD369-AE369</f>
        <v>11</v>
      </c>
      <c r="AG369" s="6" t="n">
        <f aca="false">AVERAGE(D369:E369)</f>
        <v>12.45</v>
      </c>
      <c r="AH369" s="7" t="n">
        <f aca="false">(G369+G368)/2</f>
        <v>12</v>
      </c>
      <c r="AI369" s="7" t="n">
        <f aca="false">+G369-F369</f>
        <v>-0.800000000000001</v>
      </c>
      <c r="AJ369" s="8" t="n">
        <f aca="false">(+A369-A368)*24</f>
        <v>24</v>
      </c>
      <c r="AK369" s="8" t="n">
        <f aca="false">+AB369-AB368</f>
        <v>3</v>
      </c>
      <c r="AL369" s="8" t="n">
        <f aca="false">+AK369/AJ369*100</f>
        <v>12.5</v>
      </c>
      <c r="AM369" s="9" t="n">
        <f aca="false">+(C369-C368)/AK369</f>
        <v>2.66666666666667</v>
      </c>
      <c r="AN369" s="8" t="n">
        <f aca="false">+AK369/AJ369*24</f>
        <v>3</v>
      </c>
      <c r="AO369" s="8" t="n">
        <f aca="false">+AC369-AC368</f>
        <v>0</v>
      </c>
      <c r="AP369" s="8" t="n">
        <f aca="false">+AO369/AJ369*24</f>
        <v>0</v>
      </c>
      <c r="AQ369" s="8" t="n">
        <f aca="false">+AA369-AA368</f>
        <v>12</v>
      </c>
      <c r="AR369" s="6" t="n">
        <f aca="false">+AQ369/AJ369</f>
        <v>0.5</v>
      </c>
      <c r="AS369" s="6" t="n">
        <f aca="false">+AR369*24</f>
        <v>12</v>
      </c>
      <c r="AT369" s="8" t="n">
        <f aca="false">+AJ369/AQ369*60</f>
        <v>120</v>
      </c>
      <c r="AU369" s="8" t="n">
        <f aca="false">+AK369/AQ369*60</f>
        <v>15</v>
      </c>
      <c r="AV369" s="54"/>
      <c r="AMJ369" s="0"/>
    </row>
    <row collapsed="false" customFormat="true" customHeight="false" hidden="false" ht="12.65" outlineLevel="0" r="370" s="24">
      <c r="A370" s="37" t="n">
        <v>40812.8854166667</v>
      </c>
      <c r="B370" s="24" t="n">
        <v>55679</v>
      </c>
      <c r="C370" s="24" t="n">
        <v>118953</v>
      </c>
      <c r="D370" s="23" t="n">
        <v>17.9</v>
      </c>
      <c r="E370" s="23" t="n">
        <v>12</v>
      </c>
      <c r="F370" s="23" t="n">
        <v>12.6</v>
      </c>
      <c r="G370" s="23" t="n">
        <v>12</v>
      </c>
      <c r="H370" s="23" t="n">
        <v>20.5</v>
      </c>
      <c r="I370" s="23" t="n">
        <v>22.3</v>
      </c>
      <c r="J370" s="23" t="n">
        <v>20.5</v>
      </c>
      <c r="K370" s="23" t="n">
        <v>21.9</v>
      </c>
      <c r="L370" s="23" t="n">
        <v>22.4</v>
      </c>
      <c r="M370" s="23" t="n">
        <v>20.5</v>
      </c>
      <c r="N370" s="23" t="n">
        <v>21</v>
      </c>
      <c r="O370" s="24" t="n">
        <v>20</v>
      </c>
      <c r="P370" s="24" t="n">
        <v>7</v>
      </c>
      <c r="Q370" s="24" t="n">
        <v>0</v>
      </c>
      <c r="R370" s="24" t="n">
        <v>6</v>
      </c>
      <c r="S370" s="24" t="s">
        <v>48</v>
      </c>
      <c r="T370" s="24" t="s">
        <v>48</v>
      </c>
      <c r="U370" s="24" t="n">
        <v>22</v>
      </c>
      <c r="V370" s="24" t="n">
        <v>23</v>
      </c>
      <c r="W370" s="24" t="n">
        <v>22</v>
      </c>
      <c r="X370" s="5" t="n">
        <v>15</v>
      </c>
      <c r="Y370" s="5" t="n">
        <v>26</v>
      </c>
      <c r="Z370" s="24" t="n">
        <v>42</v>
      </c>
      <c r="AA370" s="24" t="n">
        <v>16179</v>
      </c>
      <c r="AB370" s="24" t="n">
        <v>10873</v>
      </c>
      <c r="AC370" s="24" t="n">
        <v>790</v>
      </c>
      <c r="AD370" s="6" t="n">
        <f aca="false">+(B370-B369)/(A370-A369)</f>
        <v>19.9148936170706</v>
      </c>
      <c r="AE370" s="33" t="n">
        <f aca="false">+(C370-C369)/(A370-A369)</f>
        <v>6.12765957448326</v>
      </c>
      <c r="AF370" s="6" t="n">
        <f aca="false">+AD370-AE370</f>
        <v>13.7872340425873</v>
      </c>
      <c r="AG370" s="6" t="n">
        <f aca="false">AVERAGE(D370:E370)</f>
        <v>14.95</v>
      </c>
      <c r="AH370" s="7" t="n">
        <f aca="false">(G370+G369)/2</f>
        <v>12.5</v>
      </c>
      <c r="AI370" s="7" t="n">
        <f aca="false">+G370-F370</f>
        <v>-0.6</v>
      </c>
      <c r="AJ370" s="8" t="n">
        <f aca="false">(+A370-A369)*24</f>
        <v>46.9999999998836</v>
      </c>
      <c r="AK370" s="8" t="n">
        <f aca="false">+AB370-AB369</f>
        <v>5</v>
      </c>
      <c r="AL370" s="8" t="n">
        <f aca="false">+AK370/AJ370*100</f>
        <v>10.6382978723668</v>
      </c>
      <c r="AM370" s="9" t="n">
        <f aca="false">+(C370-C369)/AK370</f>
        <v>2.4</v>
      </c>
      <c r="AN370" s="8" t="n">
        <f aca="false">+AK370/AJ370*24</f>
        <v>2.55319148936803</v>
      </c>
      <c r="AO370" s="8" t="n">
        <f aca="false">+AC370-AC369</f>
        <v>0</v>
      </c>
      <c r="AP370" s="8" t="n">
        <f aca="false">+AO370/AJ370*24</f>
        <v>0</v>
      </c>
      <c r="AQ370" s="8" t="n">
        <f aca="false">+AA370-AA369</f>
        <v>16</v>
      </c>
      <c r="AR370" s="6" t="n">
        <f aca="false">+AQ370/AJ370</f>
        <v>0.340425531915737</v>
      </c>
      <c r="AS370" s="6" t="n">
        <f aca="false">+AR370*24</f>
        <v>8.17021276597768</v>
      </c>
      <c r="AT370" s="8" t="n">
        <f aca="false">+AJ370/AQ370*60</f>
        <v>176.249999999563</v>
      </c>
      <c r="AU370" s="8" t="n">
        <f aca="false">+AK370/AQ370*60</f>
        <v>18.75</v>
      </c>
      <c r="AV370" s="54"/>
      <c r="AMJ370" s="0"/>
    </row>
    <row collapsed="false" customFormat="true" customHeight="false" hidden="false" ht="12.65" outlineLevel="0" r="371" s="24">
      <c r="A371" s="37" t="n">
        <v>40813.8576388889</v>
      </c>
      <c r="B371" s="24" t="n">
        <v>55699</v>
      </c>
      <c r="C371" s="24" t="n">
        <v>118959</v>
      </c>
      <c r="D371" s="23" t="n">
        <v>15.9</v>
      </c>
      <c r="E371" s="23" t="n">
        <v>10.8</v>
      </c>
      <c r="F371" s="23" t="n">
        <v>13.1</v>
      </c>
      <c r="G371" s="23" t="n">
        <v>12</v>
      </c>
      <c r="H371" s="23" t="n">
        <v>21.5</v>
      </c>
      <c r="I371" s="23" t="n">
        <v>22.4</v>
      </c>
      <c r="J371" s="23" t="n">
        <v>20.5</v>
      </c>
      <c r="K371" s="23" t="n">
        <v>22</v>
      </c>
      <c r="L371" s="23" t="n">
        <v>23.4</v>
      </c>
      <c r="M371" s="23" t="n">
        <v>20.5</v>
      </c>
      <c r="N371" s="23" t="n">
        <v>21.5</v>
      </c>
      <c r="O371" s="24" t="n">
        <v>20</v>
      </c>
      <c r="P371" s="24" t="n">
        <v>7</v>
      </c>
      <c r="Q371" s="24" t="n">
        <v>0</v>
      </c>
      <c r="R371" s="24" t="n">
        <v>6</v>
      </c>
      <c r="S371" s="24" t="s">
        <v>48</v>
      </c>
      <c r="T371" s="24" t="s">
        <v>48</v>
      </c>
      <c r="U371" s="24" t="n">
        <v>22</v>
      </c>
      <c r="V371" s="24" t="n">
        <v>23</v>
      </c>
      <c r="W371" s="24" t="n">
        <v>22</v>
      </c>
      <c r="X371" s="5" t="n">
        <v>15</v>
      </c>
      <c r="Y371" s="5" t="n">
        <v>28</v>
      </c>
      <c r="Z371" s="24" t="n">
        <v>44</v>
      </c>
      <c r="AA371" s="24" t="n">
        <v>16188</v>
      </c>
      <c r="AB371" s="24" t="n">
        <v>10875</v>
      </c>
      <c r="AC371" s="24" t="n">
        <v>790</v>
      </c>
      <c r="AD371" s="6" t="n">
        <f aca="false">+(B371-B370)/(A371-A370)</f>
        <v>20.571428571343</v>
      </c>
      <c r="AE371" s="33" t="n">
        <f aca="false">+(C371-C370)/(A371-A370)</f>
        <v>6.17142857140291</v>
      </c>
      <c r="AF371" s="6" t="n">
        <f aca="false">+AD371-AE371</f>
        <v>14.3999999999401</v>
      </c>
      <c r="AG371" s="6" t="n">
        <f aca="false">AVERAGE(D371:E371)</f>
        <v>13.35</v>
      </c>
      <c r="AH371" s="7" t="n">
        <f aca="false">(G371+G370)/2</f>
        <v>12</v>
      </c>
      <c r="AI371" s="7" t="n">
        <f aca="false">+G371-F371</f>
        <v>-1.1</v>
      </c>
      <c r="AJ371" s="8" t="n">
        <f aca="false">(+A371-A370)*24</f>
        <v>23.3333333334303</v>
      </c>
      <c r="AK371" s="8" t="n">
        <f aca="false">+AB371-AB370</f>
        <v>2</v>
      </c>
      <c r="AL371" s="8" t="n">
        <f aca="false">+AK371/AJ371*100</f>
        <v>8.57142857139293</v>
      </c>
      <c r="AM371" s="9" t="n">
        <f aca="false">+(C371-C370)/AK371</f>
        <v>3</v>
      </c>
      <c r="AN371" s="8" t="n">
        <f aca="false">+AK371/AJ371*24</f>
        <v>2.0571428571343</v>
      </c>
      <c r="AO371" s="8" t="n">
        <f aca="false">+AC371-AC370</f>
        <v>0</v>
      </c>
      <c r="AP371" s="8" t="n">
        <f aca="false">+AO371/AJ371*24</f>
        <v>0</v>
      </c>
      <c r="AQ371" s="8" t="n">
        <f aca="false">+AA371-AA370</f>
        <v>9</v>
      </c>
      <c r="AR371" s="6" t="n">
        <f aca="false">+AQ371/AJ371</f>
        <v>0.385714285712682</v>
      </c>
      <c r="AS371" s="6" t="n">
        <f aca="false">+AR371*24</f>
        <v>9.25714285710437</v>
      </c>
      <c r="AT371" s="8" t="n">
        <f aca="false">+AJ371/AQ371*60</f>
        <v>155.555555556202</v>
      </c>
      <c r="AU371" s="8" t="n">
        <f aca="false">+AK371/AQ371*60</f>
        <v>13.3333333333333</v>
      </c>
      <c r="AV371" s="54"/>
      <c r="AMJ371" s="0"/>
    </row>
    <row collapsed="false" customFormat="true" customHeight="false" hidden="false" ht="12.65" outlineLevel="0" r="372" s="24">
      <c r="A372" s="37" t="n">
        <v>40814.8576388889</v>
      </c>
      <c r="B372" s="24" t="n">
        <v>55721</v>
      </c>
      <c r="C372" s="24" t="n">
        <v>118965</v>
      </c>
      <c r="D372" s="23" t="n">
        <v>18.4</v>
      </c>
      <c r="E372" s="23" t="n">
        <v>12.5</v>
      </c>
      <c r="F372" s="23" t="n">
        <v>14.3</v>
      </c>
      <c r="G372" s="23" t="n">
        <v>14</v>
      </c>
      <c r="H372" s="23" t="n">
        <v>21.4</v>
      </c>
      <c r="I372" s="23" t="n">
        <v>21.9</v>
      </c>
      <c r="J372" s="23" t="n">
        <v>20.5</v>
      </c>
      <c r="K372" s="23" t="n">
        <v>22</v>
      </c>
      <c r="L372" s="23" t="n">
        <v>22.6</v>
      </c>
      <c r="M372" s="23" t="n">
        <v>20.5</v>
      </c>
      <c r="N372" s="23" t="n">
        <v>21.5</v>
      </c>
      <c r="O372" s="24" t="n">
        <v>20</v>
      </c>
      <c r="P372" s="24" t="n">
        <v>7</v>
      </c>
      <c r="Q372" s="24" t="n">
        <v>0</v>
      </c>
      <c r="R372" s="24" t="n">
        <v>6</v>
      </c>
      <c r="S372" s="24" t="s">
        <v>48</v>
      </c>
      <c r="T372" s="24" t="s">
        <v>48</v>
      </c>
      <c r="U372" s="24" t="n">
        <v>23</v>
      </c>
      <c r="V372" s="24" t="n">
        <v>21</v>
      </c>
      <c r="W372" s="24" t="n">
        <v>23</v>
      </c>
      <c r="X372" s="5" t="n">
        <v>10</v>
      </c>
      <c r="Y372" s="5" t="n">
        <v>27</v>
      </c>
      <c r="Z372" s="24" t="n">
        <v>45</v>
      </c>
      <c r="AA372" s="24" t="n">
        <v>16197</v>
      </c>
      <c r="AB372" s="24" t="n">
        <v>10877</v>
      </c>
      <c r="AC372" s="24" t="n">
        <v>790</v>
      </c>
      <c r="AD372" s="6" t="n">
        <f aca="false">+(B372-B371)/(A372-A371)</f>
        <v>22</v>
      </c>
      <c r="AE372" s="33" t="n">
        <f aca="false">+(C372-C371)/(A372-A371)</f>
        <v>6</v>
      </c>
      <c r="AF372" s="6" t="n">
        <f aca="false">+AD372-AE372</f>
        <v>16</v>
      </c>
      <c r="AG372" s="6" t="n">
        <f aca="false">AVERAGE(D372:E372)</f>
        <v>15.45</v>
      </c>
      <c r="AH372" s="7" t="n">
        <f aca="false">(G372+G371)/2</f>
        <v>13</v>
      </c>
      <c r="AI372" s="7" t="n">
        <f aca="false">+G372-F372</f>
        <v>-0.300000000000001</v>
      </c>
      <c r="AJ372" s="8" t="n">
        <f aca="false">(+A372-A371)*24</f>
        <v>24</v>
      </c>
      <c r="AK372" s="8" t="n">
        <f aca="false">+AB372-AB371</f>
        <v>2</v>
      </c>
      <c r="AL372" s="8" t="n">
        <f aca="false">+AK372/AJ372*100</f>
        <v>8.33333333333333</v>
      </c>
      <c r="AM372" s="9" t="n">
        <f aca="false">+(C372-C371)/AK372</f>
        <v>3</v>
      </c>
      <c r="AN372" s="8" t="n">
        <f aca="false">+AK372/AJ372*24</f>
        <v>2</v>
      </c>
      <c r="AO372" s="8" t="n">
        <f aca="false">+AC372-AC371</f>
        <v>0</v>
      </c>
      <c r="AP372" s="8" t="n">
        <f aca="false">+AO372/AJ372*24</f>
        <v>0</v>
      </c>
      <c r="AQ372" s="8" t="n">
        <f aca="false">+AA372-AA371</f>
        <v>9</v>
      </c>
      <c r="AR372" s="6" t="n">
        <f aca="false">+AQ372/AJ372</f>
        <v>0.375</v>
      </c>
      <c r="AS372" s="6" t="n">
        <f aca="false">+AR372*24</f>
        <v>9</v>
      </c>
      <c r="AT372" s="8" t="n">
        <f aca="false">+AJ372/AQ372*60</f>
        <v>160</v>
      </c>
      <c r="AU372" s="8" t="n">
        <f aca="false">+AK372/AQ372*60</f>
        <v>13.3333333333333</v>
      </c>
      <c r="AV372" s="54"/>
      <c r="AMJ372" s="0"/>
    </row>
    <row collapsed="false" customFormat="true" customHeight="false" hidden="false" ht="12.65" outlineLevel="0" r="373" s="24">
      <c r="A373" s="37" t="n">
        <v>40815.8680555556</v>
      </c>
      <c r="B373" s="24" t="n">
        <v>55739</v>
      </c>
      <c r="C373" s="24" t="n">
        <v>118969</v>
      </c>
      <c r="D373" s="23" t="n">
        <v>18.1</v>
      </c>
      <c r="E373" s="23" t="n">
        <v>13.5</v>
      </c>
      <c r="F373" s="23" t="n">
        <v>13.6</v>
      </c>
      <c r="G373" s="23" t="n">
        <v>14</v>
      </c>
      <c r="H373" s="23" t="n">
        <v>22.4</v>
      </c>
      <c r="I373" s="23" t="n">
        <v>22.9</v>
      </c>
      <c r="J373" s="23" t="n">
        <v>20.5</v>
      </c>
      <c r="K373" s="23" t="n">
        <v>22.6</v>
      </c>
      <c r="L373" s="23" t="n">
        <v>23.9</v>
      </c>
      <c r="M373" s="23" t="n">
        <v>20.5</v>
      </c>
      <c r="N373" s="23" t="n">
        <v>22</v>
      </c>
      <c r="O373" s="24" t="n">
        <v>20</v>
      </c>
      <c r="P373" s="24" t="n">
        <v>7</v>
      </c>
      <c r="Q373" s="24" t="n">
        <v>0</v>
      </c>
      <c r="R373" s="24" t="n">
        <v>6</v>
      </c>
      <c r="S373" s="24" t="s">
        <v>48</v>
      </c>
      <c r="T373" s="24" t="s">
        <v>48</v>
      </c>
      <c r="U373" s="24" t="n">
        <v>22</v>
      </c>
      <c r="V373" s="24" t="n">
        <v>15</v>
      </c>
      <c r="W373" s="24" t="n">
        <v>22</v>
      </c>
      <c r="X373" s="5" t="n">
        <v>15</v>
      </c>
      <c r="Y373" s="5" t="n">
        <v>29</v>
      </c>
      <c r="Z373" s="24" t="n">
        <v>44</v>
      </c>
      <c r="AA373" s="24" t="n">
        <v>16201</v>
      </c>
      <c r="AB373" s="24" t="n">
        <v>10878</v>
      </c>
      <c r="AC373" s="24" t="n">
        <v>790</v>
      </c>
      <c r="AD373" s="6" t="n">
        <f aca="false">+(B373-B372)/(A373-A372)</f>
        <v>17.8144329897335</v>
      </c>
      <c r="AE373" s="33" t="n">
        <f aca="false">+(C373-C372)/(A373-A372)</f>
        <v>3.95876288660744</v>
      </c>
      <c r="AF373" s="6" t="n">
        <f aca="false">+AD373-AE373</f>
        <v>13.855670103126</v>
      </c>
      <c r="AG373" s="6" t="n">
        <f aca="false">AVERAGE(D373:E373)</f>
        <v>15.8</v>
      </c>
      <c r="AH373" s="7" t="n">
        <f aca="false">(G373+G372)/2</f>
        <v>14</v>
      </c>
      <c r="AI373" s="7" t="n">
        <f aca="false">+G373-F373</f>
        <v>0.4</v>
      </c>
      <c r="AJ373" s="8" t="n">
        <f aca="false">(+A373-A372)*24</f>
        <v>24.2499999999418</v>
      </c>
      <c r="AK373" s="8" t="n">
        <f aca="false">+AB373-AB372</f>
        <v>1</v>
      </c>
      <c r="AL373" s="8" t="n">
        <f aca="false">+AK373/AJ373*100</f>
        <v>4.12371134021608</v>
      </c>
      <c r="AM373" s="9" t="n">
        <f aca="false">+(C373-C372)/AK373</f>
        <v>4</v>
      </c>
      <c r="AN373" s="8" t="n">
        <f aca="false">+AK373/AJ373*24</f>
        <v>0.98969072165186</v>
      </c>
      <c r="AO373" s="8" t="n">
        <f aca="false">+AC373-AC372</f>
        <v>0</v>
      </c>
      <c r="AP373" s="8" t="n">
        <f aca="false">+AO373/AJ373*24</f>
        <v>0</v>
      </c>
      <c r="AQ373" s="8" t="n">
        <f aca="false">+AA373-AA372</f>
        <v>4</v>
      </c>
      <c r="AR373" s="6" t="n">
        <f aca="false">+AQ373/AJ373</f>
        <v>0.164948453608643</v>
      </c>
      <c r="AS373" s="6" t="n">
        <f aca="false">+AR373*24</f>
        <v>3.95876288660744</v>
      </c>
      <c r="AT373" s="8" t="n">
        <f aca="false">+AJ373/AQ373*60</f>
        <v>363.749999999127</v>
      </c>
      <c r="AU373" s="8" t="n">
        <f aca="false">+AK373/AQ373*60</f>
        <v>15</v>
      </c>
      <c r="AV373" s="54"/>
      <c r="AMJ373" s="0"/>
    </row>
    <row collapsed="false" customFormat="false" customHeight="false" hidden="false" ht="12.65" outlineLevel="0" r="374">
      <c r="A374" s="37" t="n">
        <v>40816.9791666667</v>
      </c>
      <c r="B374" s="0" t="n">
        <v>55756</v>
      </c>
      <c r="C374" s="0" t="n">
        <v>118976</v>
      </c>
      <c r="D374" s="0" t="n">
        <v>17.4</v>
      </c>
      <c r="E374" s="0" t="n">
        <v>13.1</v>
      </c>
      <c r="F374" s="0" t="n">
        <v>14.4</v>
      </c>
      <c r="G374" s="0" t="n">
        <v>15</v>
      </c>
      <c r="H374" s="0" t="n">
        <v>20.8</v>
      </c>
      <c r="I374" s="0" t="n">
        <v>22.4</v>
      </c>
      <c r="J374" s="0" t="n">
        <v>20.5</v>
      </c>
      <c r="K374" s="0" t="n">
        <v>20.7</v>
      </c>
      <c r="L374" s="0" t="n">
        <v>22.9</v>
      </c>
      <c r="M374" s="23" t="n">
        <v>20.5</v>
      </c>
      <c r="N374" s="0" t="n">
        <v>20.5</v>
      </c>
      <c r="O374" s="0" t="n">
        <v>20</v>
      </c>
      <c r="P374" s="0" t="n">
        <v>7</v>
      </c>
      <c r="Q374" s="0" t="n">
        <v>0</v>
      </c>
      <c r="R374" s="0" t="n">
        <v>6</v>
      </c>
      <c r="S374" s="0" t="s">
        <v>48</v>
      </c>
      <c r="T374" s="0" t="s">
        <v>48</v>
      </c>
      <c r="U374" s="0" t="n">
        <v>23</v>
      </c>
      <c r="V374" s="0" t="n">
        <v>26</v>
      </c>
      <c r="W374" s="0" t="n">
        <v>23</v>
      </c>
      <c r="X374" s="5" t="n">
        <v>14</v>
      </c>
      <c r="Y374" s="5" t="n">
        <v>21</v>
      </c>
      <c r="Z374" s="0" t="n">
        <v>50</v>
      </c>
      <c r="AA374" s="0" t="n">
        <v>16207</v>
      </c>
      <c r="AB374" s="0" t="n">
        <v>10880</v>
      </c>
      <c r="AC374" s="0" t="n">
        <v>790</v>
      </c>
      <c r="AD374" s="6" t="n">
        <f aca="false">+(B374-B373)/(A374-A373)</f>
        <v>15.3000000000223</v>
      </c>
      <c r="AE374" s="33" t="n">
        <f aca="false">+(C374-C373)/(A374-A373)</f>
        <v>6.30000000000917</v>
      </c>
      <c r="AF374" s="6" t="n">
        <f aca="false">+AD374-AE374</f>
        <v>9.0000000000131</v>
      </c>
      <c r="AG374" s="6" t="n">
        <f aca="false">AVERAGE(D374:E374)</f>
        <v>15.25</v>
      </c>
      <c r="AH374" s="7" t="n">
        <f aca="false">(G374+G373)/2</f>
        <v>14.5</v>
      </c>
      <c r="AI374" s="7" t="n">
        <f aca="false">+G374-F374</f>
        <v>0.6</v>
      </c>
      <c r="AJ374" s="8" t="n">
        <f aca="false">(+A374-A373)*24</f>
        <v>26.6666666666279</v>
      </c>
      <c r="AK374" s="8" t="n">
        <f aca="false">+AB374-AB373</f>
        <v>2</v>
      </c>
      <c r="AL374" s="8" t="n">
        <f aca="false">+AK374/AJ374*100</f>
        <v>7.50000000001092</v>
      </c>
      <c r="AM374" s="9" t="n">
        <f aca="false">+(C374-C373)/AK374</f>
        <v>3.5</v>
      </c>
      <c r="AN374" s="8" t="n">
        <f aca="false">+AK374/AJ374*24</f>
        <v>1.80000000000262</v>
      </c>
      <c r="AO374" s="8" t="n">
        <f aca="false">+AC374-AC373</f>
        <v>0</v>
      </c>
      <c r="AP374" s="8" t="n">
        <f aca="false">+AO374/AJ374*24</f>
        <v>0</v>
      </c>
      <c r="AQ374" s="8" t="n">
        <f aca="false">+AA374-AA373</f>
        <v>6</v>
      </c>
      <c r="AR374" s="6" t="n">
        <f aca="false">+AQ374/AJ374</f>
        <v>0.225000000000327</v>
      </c>
      <c r="AS374" s="6" t="n">
        <f aca="false">+AR374*24</f>
        <v>5.40000000000786</v>
      </c>
      <c r="AT374" s="8" t="n">
        <f aca="false">+AJ374/AQ374*60</f>
        <v>266.666666666279</v>
      </c>
      <c r="AU374" s="8" t="n">
        <f aca="false">+AK374/AQ374*60</f>
        <v>20</v>
      </c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  <c r="HZ374" s="0"/>
      <c r="IA374" s="0"/>
      <c r="IB374" s="0"/>
      <c r="IC374" s="0"/>
      <c r="ID374" s="0"/>
      <c r="IE374" s="0"/>
      <c r="IF374" s="0"/>
      <c r="IG374" s="0"/>
      <c r="IH374" s="0"/>
      <c r="II374" s="0"/>
      <c r="IJ374" s="0"/>
      <c r="IK374" s="0"/>
      <c r="IL374" s="0"/>
      <c r="IM374" s="0"/>
      <c r="IN374" s="0"/>
      <c r="IO374" s="0"/>
      <c r="IP374" s="0"/>
      <c r="IQ374" s="0"/>
      <c r="IR374" s="0"/>
      <c r="IS374" s="0"/>
      <c r="IT374" s="0"/>
      <c r="IU374" s="0"/>
      <c r="IV374" s="0"/>
      <c r="IW374" s="0"/>
      <c r="IX374" s="0"/>
      <c r="IY374" s="0"/>
      <c r="IZ374" s="0"/>
      <c r="JA374" s="0"/>
      <c r="JB374" s="0"/>
      <c r="JC374" s="0"/>
      <c r="JD374" s="0"/>
      <c r="JE374" s="0"/>
      <c r="JF374" s="0"/>
      <c r="JG374" s="0"/>
      <c r="JH374" s="0"/>
      <c r="JI374" s="0"/>
      <c r="JJ374" s="0"/>
      <c r="JK374" s="0"/>
      <c r="JL374" s="0"/>
      <c r="JM374" s="0"/>
      <c r="JN374" s="0"/>
      <c r="JO374" s="0"/>
      <c r="JP374" s="0"/>
    </row>
    <row collapsed="false" customFormat="false" customHeight="false" hidden="false" ht="12.65" outlineLevel="0" r="375">
      <c r="A375" s="37"/>
      <c r="B375" s="0"/>
      <c r="D375" s="0"/>
      <c r="E375" s="0"/>
      <c r="F375" s="0"/>
      <c r="G375" s="0"/>
      <c r="H375" s="0"/>
      <c r="I375" s="0"/>
      <c r="J375" s="0"/>
      <c r="K375" s="0"/>
      <c r="L375" s="0"/>
      <c r="M375" s="23"/>
      <c r="N375" s="0"/>
      <c r="O375" s="0"/>
      <c r="P375" s="0"/>
      <c r="Q375" s="0"/>
      <c r="R375" s="0"/>
      <c r="S375" s="0"/>
      <c r="T375" s="0"/>
      <c r="U375" s="0"/>
      <c r="V375" s="0"/>
      <c r="W375" s="0"/>
      <c r="Z375" s="0"/>
      <c r="AA375" s="0"/>
      <c r="AB375" s="0"/>
      <c r="AC375" s="0"/>
      <c r="AE375" s="33"/>
      <c r="AL375" s="8" t="e">
        <f aca="false">+AK375/AJ375*100</f>
        <v>#DIV/0!</v>
      </c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  <c r="HZ375" s="0"/>
      <c r="IA375" s="0"/>
      <c r="IB375" s="0"/>
      <c r="IC375" s="0"/>
      <c r="ID375" s="0"/>
      <c r="IE375" s="0"/>
      <c r="IF375" s="0"/>
      <c r="IG375" s="0"/>
      <c r="IH375" s="0"/>
      <c r="II375" s="0"/>
      <c r="IJ375" s="0"/>
      <c r="IK375" s="0"/>
      <c r="IL375" s="0"/>
      <c r="IM375" s="0"/>
      <c r="IN375" s="0"/>
      <c r="IO375" s="0"/>
      <c r="IP375" s="0"/>
      <c r="IQ375" s="0"/>
      <c r="IR375" s="0"/>
      <c r="IS375" s="0"/>
      <c r="IT375" s="0"/>
      <c r="IU375" s="0"/>
      <c r="IV375" s="0"/>
      <c r="IW375" s="0"/>
      <c r="IX375" s="0"/>
      <c r="IY375" s="0"/>
      <c r="IZ375" s="0"/>
      <c r="JA375" s="0"/>
      <c r="JB375" s="0"/>
      <c r="JC375" s="0"/>
      <c r="JD375" s="0"/>
      <c r="JE375" s="0"/>
      <c r="JF375" s="0"/>
      <c r="JG375" s="0"/>
      <c r="JH375" s="0"/>
      <c r="JI375" s="0"/>
      <c r="JJ375" s="0"/>
      <c r="JK375" s="0"/>
      <c r="JL375" s="0"/>
      <c r="JM375" s="0"/>
      <c r="JN375" s="0"/>
      <c r="JO375" s="0"/>
      <c r="JP375" s="0"/>
    </row>
    <row collapsed="false" customFormat="false" customHeight="false" hidden="false" ht="12.65" outlineLevel="0" r="376">
      <c r="A376" s="37" t="n">
        <v>40818.9215277778</v>
      </c>
      <c r="B376" s="0" t="n">
        <v>55804</v>
      </c>
      <c r="C376" s="0" t="n">
        <v>118985</v>
      </c>
      <c r="D376" s="0" t="n">
        <v>16.9</v>
      </c>
      <c r="E376" s="0" t="n">
        <v>13</v>
      </c>
      <c r="F376" s="0" t="n">
        <v>14.8</v>
      </c>
      <c r="G376" s="0" t="n">
        <v>15</v>
      </c>
      <c r="H376" s="0" t="n">
        <v>21.8</v>
      </c>
      <c r="I376" s="0" t="n">
        <v>21.9</v>
      </c>
      <c r="J376" s="0" t="n">
        <v>20.5</v>
      </c>
      <c r="K376" s="0" t="n">
        <v>22.8</v>
      </c>
      <c r="L376" s="0" t="n">
        <v>23.4</v>
      </c>
      <c r="M376" s="23" t="n">
        <v>20.5</v>
      </c>
      <c r="N376" s="0" t="n">
        <v>22</v>
      </c>
      <c r="O376" s="0" t="n">
        <v>20</v>
      </c>
      <c r="P376" s="0" t="n">
        <v>7</v>
      </c>
      <c r="Q376" s="0" t="n">
        <v>0</v>
      </c>
      <c r="R376" s="0" t="n">
        <v>6</v>
      </c>
      <c r="S376" s="0" t="s">
        <v>48</v>
      </c>
      <c r="T376" s="0" t="s">
        <v>48</v>
      </c>
      <c r="U376" s="0" t="n">
        <v>22</v>
      </c>
      <c r="V376" s="0" t="n">
        <v>14</v>
      </c>
      <c r="W376" s="0" t="n">
        <v>22</v>
      </c>
      <c r="X376" s="5" t="n">
        <v>17</v>
      </c>
      <c r="Y376" s="5" t="n">
        <v>32</v>
      </c>
      <c r="Z376" s="0" t="n">
        <v>41</v>
      </c>
      <c r="AA376" s="0" t="n">
        <v>16222</v>
      </c>
      <c r="AB376" s="0" t="n">
        <v>10883</v>
      </c>
      <c r="AC376" s="0" t="n">
        <v>790</v>
      </c>
      <c r="AD376" s="6" t="n">
        <f aca="false">+(B376-B374)/(A376-A374)</f>
        <v>24.712191633877</v>
      </c>
      <c r="AE376" s="33" t="n">
        <f aca="false">+(C376-C374)/(A376-A374)</f>
        <v>4.63353593135194</v>
      </c>
      <c r="AF376" s="6" t="n">
        <f aca="false">+AD376-AE376</f>
        <v>20.0786557025251</v>
      </c>
      <c r="AG376" s="6" t="n">
        <f aca="false">AVERAGE(D376:E376)</f>
        <v>14.95</v>
      </c>
      <c r="AH376" s="7" t="n">
        <f aca="false">(G376+G374)/2</f>
        <v>15</v>
      </c>
      <c r="AI376" s="7" t="n">
        <f aca="false">+G376-F376</f>
        <v>0.199999999999999</v>
      </c>
      <c r="AJ376" s="8" t="n">
        <f aca="false">(+A376-A374)*24</f>
        <v>46.6166666666977</v>
      </c>
      <c r="AK376" s="8" t="n">
        <f aca="false">+AB376-AB374</f>
        <v>3</v>
      </c>
      <c r="AL376" s="8" t="n">
        <f aca="false">+AK376/AJ376*100</f>
        <v>6.43546657132213</v>
      </c>
      <c r="AM376" s="9" t="n">
        <f aca="false">+(C376-C374)/AK376</f>
        <v>3</v>
      </c>
      <c r="AN376" s="8" t="n">
        <f aca="false">+AK376/AJ376*24</f>
        <v>1.54451197711731</v>
      </c>
      <c r="AO376" s="8" t="n">
        <f aca="false">+AC376-AC374</f>
        <v>0</v>
      </c>
      <c r="AP376" s="8" t="n">
        <f aca="false">+AO376/AJ376*24</f>
        <v>0</v>
      </c>
      <c r="AQ376" s="8" t="n">
        <f aca="false">+AA376-AA374</f>
        <v>15</v>
      </c>
      <c r="AR376" s="6" t="n">
        <f aca="false">+AQ376/AJ376</f>
        <v>0.321773328566107</v>
      </c>
      <c r="AS376" s="6" t="n">
        <f aca="false">+AR376*24</f>
        <v>7.72255988558656</v>
      </c>
      <c r="AT376" s="8" t="n">
        <f aca="false">+AJ376/AQ376*60</f>
        <v>186.466666666791</v>
      </c>
      <c r="AU376" s="8" t="n">
        <f aca="false">+AK376/AQ376*60</f>
        <v>12</v>
      </c>
      <c r="AV376" s="0" t="s">
        <v>216</v>
      </c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  <c r="HZ376" s="0"/>
      <c r="IA376" s="0"/>
      <c r="IB376" s="0"/>
      <c r="IC376" s="0"/>
      <c r="ID376" s="0"/>
      <c r="IE376" s="0"/>
      <c r="IF376" s="0"/>
      <c r="IG376" s="0"/>
      <c r="IH376" s="0"/>
      <c r="II376" s="0"/>
      <c r="IJ376" s="0"/>
      <c r="IK376" s="0"/>
      <c r="IL376" s="0"/>
      <c r="IM376" s="0"/>
      <c r="IN376" s="0"/>
      <c r="IO376" s="0"/>
      <c r="IP376" s="0"/>
      <c r="IQ376" s="0"/>
      <c r="IR376" s="0"/>
      <c r="IS376" s="0"/>
      <c r="IT376" s="0"/>
      <c r="IU376" s="0"/>
      <c r="IV376" s="0"/>
      <c r="IW376" s="0"/>
      <c r="IX376" s="0"/>
      <c r="IY376" s="0"/>
      <c r="IZ376" s="0"/>
      <c r="JA376" s="0"/>
      <c r="JB376" s="0"/>
      <c r="JC376" s="0"/>
      <c r="JD376" s="0"/>
      <c r="JE376" s="0"/>
      <c r="JF376" s="0"/>
      <c r="JG376" s="0"/>
      <c r="JH376" s="0"/>
      <c r="JI376" s="0"/>
      <c r="JJ376" s="0"/>
      <c r="JK376" s="0"/>
      <c r="JL376" s="0"/>
      <c r="JM376" s="0"/>
      <c r="JN376" s="0"/>
      <c r="JO376" s="0"/>
      <c r="JP376" s="0"/>
    </row>
    <row collapsed="false" customFormat="false" customHeight="false" hidden="false" ht="12.65" outlineLevel="0" r="377">
      <c r="A377" s="37" t="n">
        <v>40821.8819444445</v>
      </c>
      <c r="B377" s="0" t="n">
        <v>55881</v>
      </c>
      <c r="C377" s="0" t="n">
        <v>118999</v>
      </c>
      <c r="D377" s="0" t="n">
        <v>17.2</v>
      </c>
      <c r="E377" s="0" t="n">
        <v>11</v>
      </c>
      <c r="F377" s="0" t="n">
        <v>14</v>
      </c>
      <c r="G377" s="0" t="n">
        <v>14</v>
      </c>
      <c r="H377" s="0" t="n">
        <v>20.7</v>
      </c>
      <c r="I377" s="0" t="n">
        <v>23</v>
      </c>
      <c r="J377" s="0" t="n">
        <v>20.5</v>
      </c>
      <c r="K377" s="0" t="n">
        <v>22</v>
      </c>
      <c r="L377" s="0" t="n">
        <v>23.9</v>
      </c>
      <c r="M377" s="23" t="n">
        <v>20.5</v>
      </c>
      <c r="N377" s="0" t="n">
        <v>21.5</v>
      </c>
      <c r="O377" s="0" t="n">
        <v>19</v>
      </c>
      <c r="P377" s="0" t="n">
        <v>7</v>
      </c>
      <c r="Q377" s="0" t="n">
        <v>0</v>
      </c>
      <c r="R377" s="0" t="n">
        <v>6</v>
      </c>
      <c r="S377" s="0" t="s">
        <v>48</v>
      </c>
      <c r="T377" s="0" t="s">
        <v>48</v>
      </c>
      <c r="U377" s="0" t="n">
        <v>21</v>
      </c>
      <c r="V377" s="0" t="n">
        <v>15</v>
      </c>
      <c r="W377" s="0" t="n">
        <v>21</v>
      </c>
      <c r="X377" s="5" t="n">
        <v>10</v>
      </c>
      <c r="Y377" s="5" t="n">
        <v>27</v>
      </c>
      <c r="Z377" s="0" t="n">
        <v>45</v>
      </c>
      <c r="AA377" s="0" t="n">
        <v>16243</v>
      </c>
      <c r="AB377" s="0" t="n">
        <v>10887</v>
      </c>
      <c r="AC377" s="0" t="n">
        <v>790</v>
      </c>
      <c r="AD377" s="6" t="n">
        <f aca="false">+(B377-B376)/(A377-A376)</f>
        <v>26.0098522167317</v>
      </c>
      <c r="AE377" s="33" t="n">
        <f aca="false">+(C377-C376)/(A377-A376)</f>
        <v>4.72906403940577</v>
      </c>
      <c r="AF377" s="6" t="n">
        <f aca="false">+AD377-AE377</f>
        <v>21.280788177326</v>
      </c>
      <c r="AG377" s="6" t="n">
        <f aca="false">AVERAGE(D377:E377)</f>
        <v>14.1</v>
      </c>
      <c r="AH377" s="7" t="n">
        <f aca="false">(G377+G376)/2</f>
        <v>14.5</v>
      </c>
      <c r="AI377" s="7" t="n">
        <f aca="false">+G377-F377</f>
        <v>0</v>
      </c>
      <c r="AJ377" s="8" t="n">
        <f aca="false">(+A377-A376)*24</f>
        <v>71.0500000000466</v>
      </c>
      <c r="AK377" s="8" t="n">
        <f aca="false">+AB377-AB376</f>
        <v>4</v>
      </c>
      <c r="AL377" s="8" t="n">
        <f aca="false">+AK377/AJ377*100</f>
        <v>5.62983814214972</v>
      </c>
      <c r="AM377" s="9" t="n">
        <f aca="false">+(C377-C376)/AK377</f>
        <v>3.5</v>
      </c>
      <c r="AN377" s="8" t="n">
        <f aca="false">+AK377/AJ377*24</f>
        <v>1.35116115411593</v>
      </c>
      <c r="AO377" s="8" t="n">
        <f aca="false">+AC377-AC376</f>
        <v>0</v>
      </c>
      <c r="AP377" s="8" t="n">
        <f aca="false">+AO377/AJ377*24</f>
        <v>0</v>
      </c>
      <c r="AQ377" s="8" t="n">
        <f aca="false">+AA377-AA376</f>
        <v>21</v>
      </c>
      <c r="AR377" s="6" t="n">
        <f aca="false">+AQ377/AJ377</f>
        <v>0.29556650246286</v>
      </c>
      <c r="AS377" s="6" t="n">
        <f aca="false">+AR377*24</f>
        <v>7.09359605910865</v>
      </c>
      <c r="AT377" s="8" t="n">
        <f aca="false">+AJ377/AQ377*60</f>
        <v>203.000000000133</v>
      </c>
      <c r="AU377" s="8" t="n">
        <f aca="false">+AK377/AQ377*60</f>
        <v>11.4285714285714</v>
      </c>
      <c r="AV377" s="0" t="s">
        <v>217</v>
      </c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  <c r="HZ377" s="0"/>
      <c r="IA377" s="0"/>
      <c r="IB377" s="0"/>
      <c r="IC377" s="0"/>
      <c r="ID377" s="0"/>
      <c r="IE377" s="0"/>
      <c r="IF377" s="0"/>
      <c r="IG377" s="0"/>
      <c r="IH377" s="0"/>
      <c r="II377" s="0"/>
      <c r="IJ377" s="0"/>
      <c r="IK377" s="0"/>
      <c r="IL377" s="0"/>
      <c r="IM377" s="0"/>
      <c r="IN377" s="0"/>
      <c r="IO377" s="0"/>
      <c r="IP377" s="0"/>
      <c r="IQ377" s="0"/>
      <c r="IR377" s="0"/>
      <c r="IS377" s="0"/>
      <c r="IT377" s="0"/>
      <c r="IU377" s="0"/>
      <c r="IV377" s="0"/>
      <c r="IW377" s="0"/>
      <c r="IX377" s="0"/>
      <c r="IY377" s="0"/>
      <c r="IZ377" s="0"/>
      <c r="JA377" s="0"/>
      <c r="JB377" s="0"/>
      <c r="JC377" s="0"/>
      <c r="JD377" s="0"/>
      <c r="JE377" s="0"/>
      <c r="JF377" s="0"/>
      <c r="JG377" s="0"/>
      <c r="JH377" s="0"/>
      <c r="JI377" s="0"/>
      <c r="JJ377" s="0"/>
      <c r="JK377" s="0"/>
      <c r="JL377" s="0"/>
      <c r="JM377" s="0"/>
      <c r="JN377" s="0"/>
      <c r="JO377" s="0"/>
      <c r="JP377" s="0"/>
    </row>
    <row collapsed="false" customFormat="false" customHeight="false" hidden="false" ht="12.65" outlineLevel="0" r="378">
      <c r="A378" s="37" t="n">
        <v>40822.9305555556</v>
      </c>
      <c r="B378" s="0" t="n">
        <v>55904</v>
      </c>
      <c r="C378" s="0" t="n">
        <v>119005</v>
      </c>
      <c r="D378" s="0" t="n">
        <v>14.9</v>
      </c>
      <c r="E378" s="0" t="n">
        <v>9.4</v>
      </c>
      <c r="F378" s="0" t="n">
        <v>9.9</v>
      </c>
      <c r="G378" s="0" t="n">
        <v>9</v>
      </c>
      <c r="H378" s="0" t="n">
        <v>20.1</v>
      </c>
      <c r="I378" s="0" t="n">
        <v>20.9</v>
      </c>
      <c r="J378" s="0" t="n">
        <v>20</v>
      </c>
      <c r="K378" s="0" t="n">
        <v>21.7</v>
      </c>
      <c r="L378" s="0" t="n">
        <v>22.1</v>
      </c>
      <c r="M378" s="23" t="n">
        <v>20</v>
      </c>
      <c r="N378" s="0" t="n">
        <v>21</v>
      </c>
      <c r="O378" s="0" t="n">
        <v>19</v>
      </c>
      <c r="P378" s="0" t="n">
        <v>7</v>
      </c>
      <c r="Q378" s="0" t="n">
        <v>0</v>
      </c>
      <c r="R378" s="0" t="n">
        <v>6</v>
      </c>
      <c r="S378" s="0" t="s">
        <v>48</v>
      </c>
      <c r="T378" s="0" t="s">
        <v>48</v>
      </c>
      <c r="U378" s="0" t="n">
        <v>23</v>
      </c>
      <c r="V378" s="0" t="n">
        <v>19</v>
      </c>
      <c r="W378" s="0" t="n">
        <v>23</v>
      </c>
      <c r="X378" s="5" t="n">
        <v>12</v>
      </c>
      <c r="Y378" s="5" t="n">
        <v>29</v>
      </c>
      <c r="Z378" s="0" t="n">
        <v>46</v>
      </c>
      <c r="AA378" s="0" t="n">
        <v>16249</v>
      </c>
      <c r="AB378" s="0" t="n">
        <v>10889</v>
      </c>
      <c r="AC378" s="0" t="n">
        <v>790</v>
      </c>
      <c r="AD378" s="6" t="n">
        <f aca="false">+(B378-B377)/(A378-A377)</f>
        <v>21.9337748344709</v>
      </c>
      <c r="AE378" s="33" t="n">
        <f aca="false">+(C378-C377)/(A378-A377)</f>
        <v>5.72185430464458</v>
      </c>
      <c r="AF378" s="6" t="n">
        <f aca="false">+AD378-AE378</f>
        <v>16.2119205298263</v>
      </c>
      <c r="AG378" s="6" t="n">
        <f aca="false">AVERAGE(D378:E378)</f>
        <v>12.15</v>
      </c>
      <c r="AH378" s="7" t="n">
        <f aca="false">(G378+G377)/2</f>
        <v>11.5</v>
      </c>
      <c r="AI378" s="7" t="n">
        <f aca="false">+G378-F378</f>
        <v>-0.9</v>
      </c>
      <c r="AJ378" s="8" t="n">
        <f aca="false">(+A378-A377)*24</f>
        <v>25.1666666666279</v>
      </c>
      <c r="AK378" s="8" t="n">
        <f aca="false">+AB378-AB377</f>
        <v>2</v>
      </c>
      <c r="AL378" s="8" t="n">
        <f aca="false">+AK378/AJ378*100</f>
        <v>7.94701986756192</v>
      </c>
      <c r="AM378" s="9" t="n">
        <f aca="false">+(C378-C377)/AK378</f>
        <v>3</v>
      </c>
      <c r="AN378" s="8" t="n">
        <f aca="false">+AK378/AJ378*24</f>
        <v>1.90728476821486</v>
      </c>
      <c r="AO378" s="8" t="n">
        <f aca="false">+AC378-AC377</f>
        <v>0</v>
      </c>
      <c r="AP378" s="8" t="n">
        <f aca="false">+AO378/AJ378*24</f>
        <v>0</v>
      </c>
      <c r="AQ378" s="8" t="n">
        <f aca="false">+AA378-AA377</f>
        <v>6</v>
      </c>
      <c r="AR378" s="6" t="n">
        <f aca="false">+AQ378/AJ378</f>
        <v>0.238410596026858</v>
      </c>
      <c r="AS378" s="6" t="n">
        <f aca="false">+AR378*24</f>
        <v>5.72185430464458</v>
      </c>
      <c r="AT378" s="8" t="n">
        <f aca="false">+AJ378/AQ378*60</f>
        <v>251.666666666279</v>
      </c>
      <c r="AU378" s="8" t="n">
        <f aca="false">+AK378/AQ378*60</f>
        <v>20</v>
      </c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  <c r="HZ378" s="0"/>
      <c r="IA378" s="0"/>
      <c r="IB378" s="0"/>
      <c r="IC378" s="0"/>
      <c r="ID378" s="0"/>
      <c r="IE378" s="0"/>
      <c r="IF378" s="0"/>
      <c r="IG378" s="0"/>
      <c r="IH378" s="0"/>
      <c r="II378" s="0"/>
      <c r="IJ378" s="0"/>
      <c r="IK378" s="0"/>
      <c r="IL378" s="0"/>
      <c r="IM378" s="0"/>
      <c r="IN378" s="0"/>
      <c r="IO378" s="0"/>
      <c r="IP378" s="0"/>
      <c r="IQ378" s="0"/>
      <c r="IR378" s="0"/>
      <c r="IS378" s="0"/>
      <c r="IT378" s="0"/>
      <c r="IU378" s="0"/>
      <c r="IV378" s="0"/>
      <c r="IW378" s="0"/>
      <c r="IX378" s="0"/>
      <c r="IY378" s="0"/>
      <c r="IZ378" s="0"/>
      <c r="JA378" s="0"/>
      <c r="JB378" s="0"/>
      <c r="JC378" s="0"/>
      <c r="JD378" s="0"/>
      <c r="JE378" s="0"/>
      <c r="JF378" s="0"/>
      <c r="JG378" s="0"/>
      <c r="JH378" s="0"/>
      <c r="JI378" s="0"/>
      <c r="JJ378" s="0"/>
      <c r="JK378" s="0"/>
      <c r="JL378" s="0"/>
      <c r="JM378" s="0"/>
      <c r="JN378" s="0"/>
      <c r="JO378" s="0"/>
      <c r="JP378" s="0"/>
    </row>
    <row collapsed="false" customFormat="false" customHeight="false" hidden="false" ht="12.65" outlineLevel="0" r="379">
      <c r="A379" s="37" t="n">
        <v>40827.8159722222</v>
      </c>
      <c r="B379" s="0" t="n">
        <v>55980</v>
      </c>
      <c r="C379" s="0" t="n">
        <v>119057</v>
      </c>
      <c r="D379" s="0" t="n">
        <v>15.4</v>
      </c>
      <c r="E379" s="0" t="n">
        <v>3.5</v>
      </c>
      <c r="F379" s="0" t="n">
        <v>11.3</v>
      </c>
      <c r="G379" s="0" t="n">
        <v>11</v>
      </c>
      <c r="H379" s="0" t="n">
        <v>19.4</v>
      </c>
      <c r="I379" s="0" t="n">
        <v>20.4</v>
      </c>
      <c r="J379" s="0" t="n">
        <v>18.5</v>
      </c>
      <c r="K379" s="0" t="n">
        <v>20.3</v>
      </c>
      <c r="L379" s="0" t="n">
        <v>22.1</v>
      </c>
      <c r="M379" s="23" t="n">
        <v>18.8</v>
      </c>
      <c r="N379" s="0" t="n">
        <v>20</v>
      </c>
      <c r="O379" s="0" t="n">
        <v>19</v>
      </c>
      <c r="P379" s="0" t="n">
        <v>7</v>
      </c>
      <c r="Q379" s="0" t="n">
        <v>0</v>
      </c>
      <c r="R379" s="0" t="n">
        <v>6</v>
      </c>
      <c r="S379" s="0" t="s">
        <v>48</v>
      </c>
      <c r="T379" s="0" t="s">
        <v>48</v>
      </c>
      <c r="U379" s="0" t="n">
        <v>28</v>
      </c>
      <c r="V379" s="0" t="n">
        <v>24</v>
      </c>
      <c r="W379" s="0" t="n">
        <v>28</v>
      </c>
      <c r="X379" s="5" t="n">
        <v>7</v>
      </c>
      <c r="Y379" s="5" t="n">
        <v>27</v>
      </c>
      <c r="Z379" s="0" t="n">
        <v>45</v>
      </c>
      <c r="AA379" s="0" t="n">
        <v>16320</v>
      </c>
      <c r="AB379" s="0" t="n">
        <v>10912</v>
      </c>
      <c r="AC379" s="0" t="n">
        <v>790</v>
      </c>
      <c r="AD379" s="6" t="n">
        <f aca="false">+(B379-B378)/(A379-A378)</f>
        <v>15.556503198302</v>
      </c>
      <c r="AE379" s="33" t="n">
        <f aca="false">+(C379-C378)/(A379-A378)</f>
        <v>10.6439232409435</v>
      </c>
      <c r="AF379" s="6" t="n">
        <f aca="false">+AD379-AE379</f>
        <v>4.91257995735852</v>
      </c>
      <c r="AG379" s="6" t="n">
        <f aca="false">AVERAGE(D379:E379)</f>
        <v>9.45</v>
      </c>
      <c r="AH379" s="7" t="n">
        <f aca="false">(G379+G378)/2</f>
        <v>10</v>
      </c>
      <c r="AI379" s="7" t="n">
        <f aca="false">+G379-F379</f>
        <v>-0.300000000000001</v>
      </c>
      <c r="AJ379" s="8" t="n">
        <f aca="false">(+A379-A378)*24</f>
        <v>117.249999999942</v>
      </c>
      <c r="AK379" s="8" t="n">
        <f aca="false">+AB379-AB378</f>
        <v>23</v>
      </c>
      <c r="AL379" s="8" t="n">
        <f aca="false">+AK379/AJ379*100</f>
        <v>19.6162046908413</v>
      </c>
      <c r="AM379" s="9" t="n">
        <f aca="false">+(C379-C378)/AK379</f>
        <v>2.26086956521739</v>
      </c>
      <c r="AN379" s="8" t="n">
        <f aca="false">+AK379/AJ379*24</f>
        <v>4.70788912580191</v>
      </c>
      <c r="AO379" s="8" t="n">
        <f aca="false">+AC379-AC378</f>
        <v>0</v>
      </c>
      <c r="AP379" s="8" t="n">
        <f aca="false">+AO379/AJ379*24</f>
        <v>0</v>
      </c>
      <c r="AQ379" s="8" t="n">
        <f aca="false">+AA379-AA378</f>
        <v>71</v>
      </c>
      <c r="AR379" s="6" t="n">
        <f aca="false">+AQ379/AJ379</f>
        <v>0.605543710021623</v>
      </c>
      <c r="AS379" s="6" t="n">
        <f aca="false">+AR379*24</f>
        <v>14.5330490405189</v>
      </c>
      <c r="AT379" s="8" t="n">
        <f aca="false">+AJ379/AQ379*60</f>
        <v>99.0845070422043</v>
      </c>
      <c r="AU379" s="8" t="n">
        <f aca="false">+AK379/AQ379*60</f>
        <v>19.4366197183099</v>
      </c>
      <c r="AV379" s="0" t="s">
        <v>218</v>
      </c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  <c r="HZ379" s="0"/>
      <c r="IA379" s="0"/>
      <c r="IB379" s="0"/>
      <c r="IC379" s="0"/>
      <c r="ID379" s="0"/>
      <c r="IE379" s="0"/>
      <c r="IF379" s="0"/>
      <c r="IG379" s="0"/>
      <c r="IH379" s="0"/>
      <c r="II379" s="0"/>
      <c r="IJ379" s="0"/>
      <c r="IK379" s="0"/>
      <c r="IL379" s="0"/>
      <c r="IM379" s="0"/>
      <c r="IN379" s="0"/>
      <c r="IO379" s="0"/>
      <c r="IP379" s="0"/>
      <c r="IQ379" s="0"/>
      <c r="IR379" s="0"/>
      <c r="IS379" s="0"/>
      <c r="IT379" s="0"/>
      <c r="IU379" s="0"/>
      <c r="IV379" s="0"/>
      <c r="IW379" s="0"/>
      <c r="IX379" s="0"/>
      <c r="IY379" s="0"/>
      <c r="IZ379" s="0"/>
      <c r="JA379" s="0"/>
      <c r="JB379" s="0"/>
      <c r="JC379" s="0"/>
      <c r="JD379" s="0"/>
      <c r="JE379" s="0"/>
      <c r="JF379" s="0"/>
      <c r="JG379" s="0"/>
      <c r="JH379" s="0"/>
      <c r="JI379" s="0"/>
      <c r="JJ379" s="0"/>
      <c r="JK379" s="0"/>
      <c r="JL379" s="0"/>
      <c r="JM379" s="0"/>
      <c r="JN379" s="0"/>
      <c r="JO379" s="0"/>
      <c r="JP379" s="0"/>
    </row>
    <row collapsed="false" customFormat="false" customHeight="false" hidden="false" ht="12.65" outlineLevel="0" r="380">
      <c r="A380" s="37" t="n">
        <v>40832.9166666667</v>
      </c>
      <c r="B380" s="0" t="n">
        <v>56154</v>
      </c>
      <c r="C380" s="0" t="n">
        <v>119114</v>
      </c>
      <c r="D380" s="0" t="n">
        <v>13.9</v>
      </c>
      <c r="E380" s="0" t="n">
        <v>-0.4</v>
      </c>
      <c r="F380" s="0" t="n">
        <v>8.3</v>
      </c>
      <c r="G380" s="0" t="n">
        <v>7</v>
      </c>
      <c r="H380" s="0" t="n">
        <v>20.1</v>
      </c>
      <c r="I380" s="0" t="n">
        <v>21.8</v>
      </c>
      <c r="J380" s="0" t="n">
        <v>19</v>
      </c>
      <c r="K380" s="0" t="n">
        <v>21</v>
      </c>
      <c r="L380" s="0" t="n">
        <v>23</v>
      </c>
      <c r="M380" s="23" t="n">
        <v>20.5</v>
      </c>
      <c r="N380" s="0" t="n">
        <v>21.5</v>
      </c>
      <c r="O380" s="0" t="n">
        <v>20</v>
      </c>
      <c r="P380" s="0" t="n">
        <v>7</v>
      </c>
      <c r="Q380" s="0" t="n">
        <v>0</v>
      </c>
      <c r="R380" s="0" t="n">
        <v>6</v>
      </c>
      <c r="S380" s="0" t="s">
        <v>51</v>
      </c>
      <c r="T380" s="0" t="s">
        <v>48</v>
      </c>
      <c r="U380" s="0" t="n">
        <v>37</v>
      </c>
      <c r="V380" s="0" t="n">
        <v>26</v>
      </c>
      <c r="W380" s="0" t="n">
        <v>28</v>
      </c>
      <c r="X380" s="5" t="n">
        <v>6</v>
      </c>
      <c r="Y380" s="5" t="n">
        <v>24</v>
      </c>
      <c r="Z380" s="0" t="n">
        <v>46</v>
      </c>
      <c r="AA380" s="0" t="n">
        <v>16398</v>
      </c>
      <c r="AB380" s="0" t="n">
        <v>10936</v>
      </c>
      <c r="AC380" s="0" t="n">
        <v>791</v>
      </c>
      <c r="AD380" s="6" t="n">
        <f aca="false">+(B380-B379)/(A380-A379)</f>
        <v>34.1130020422002</v>
      </c>
      <c r="AE380" s="33" t="n">
        <f aca="false">+(C380-C379)/(A380-A379)</f>
        <v>11.1749489448587</v>
      </c>
      <c r="AF380" s="6" t="n">
        <f aca="false">+AD380-AE380</f>
        <v>22.9380530973415</v>
      </c>
      <c r="AG380" s="6" t="n">
        <f aca="false">AVERAGE(D380:E380)</f>
        <v>6.75</v>
      </c>
      <c r="AH380" s="7" t="n">
        <f aca="false">(G380+G379)/2</f>
        <v>9</v>
      </c>
      <c r="AI380" s="7" t="n">
        <f aca="false">+G380-F380</f>
        <v>-1.3</v>
      </c>
      <c r="AJ380" s="8" t="n">
        <f aca="false">(+A380-A379)*24</f>
        <v>122.416666666686</v>
      </c>
      <c r="AK380" s="8" t="n">
        <f aca="false">+AB380-AB379</f>
        <v>24</v>
      </c>
      <c r="AL380" s="8" t="n">
        <f aca="false">+AK380/AJ380*100</f>
        <v>19.6051735874714</v>
      </c>
      <c r="AM380" s="9" t="n">
        <f aca="false">+(C380-C379)/AK380</f>
        <v>2.375</v>
      </c>
      <c r="AN380" s="8" t="n">
        <f aca="false">+AK380/AJ380*24</f>
        <v>4.70524166099313</v>
      </c>
      <c r="AO380" s="8" t="n">
        <f aca="false">+AC380-AC379</f>
        <v>1</v>
      </c>
      <c r="AP380" s="8" t="n">
        <f aca="false">+AO380/AJ380*24</f>
        <v>0.196051735874714</v>
      </c>
      <c r="AQ380" s="8" t="n">
        <f aca="false">+AA380-AA379</f>
        <v>78</v>
      </c>
      <c r="AR380" s="6" t="n">
        <f aca="false">+AQ380/AJ380</f>
        <v>0.637168141592819</v>
      </c>
      <c r="AS380" s="6" t="n">
        <f aca="false">+AR380*24</f>
        <v>15.2920353982277</v>
      </c>
      <c r="AT380" s="8" t="n">
        <f aca="false">+AJ380/AQ380*60</f>
        <v>94.1666666666816</v>
      </c>
      <c r="AU380" s="8" t="n">
        <f aca="false">+AK380/AQ380*60</f>
        <v>18.4615384615385</v>
      </c>
      <c r="AV380" s="0" t="s">
        <v>219</v>
      </c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  <c r="HZ380" s="0"/>
      <c r="IA380" s="0"/>
      <c r="IB380" s="0"/>
      <c r="IC380" s="0"/>
      <c r="ID380" s="0"/>
      <c r="IE380" s="0"/>
      <c r="IF380" s="0"/>
      <c r="IG380" s="0"/>
      <c r="IH380" s="0"/>
      <c r="II380" s="0"/>
      <c r="IJ380" s="0"/>
      <c r="IK380" s="0"/>
      <c r="IL380" s="0"/>
      <c r="IM380" s="0"/>
      <c r="IN380" s="0"/>
      <c r="IO380" s="0"/>
      <c r="IP380" s="0"/>
      <c r="IQ380" s="0"/>
      <c r="IR380" s="0"/>
      <c r="IS380" s="0"/>
      <c r="IT380" s="0"/>
      <c r="IU380" s="0"/>
      <c r="IV380" s="0"/>
      <c r="IW380" s="0"/>
      <c r="IX380" s="0"/>
      <c r="IY380" s="0"/>
      <c r="IZ380" s="0"/>
      <c r="JA380" s="0"/>
      <c r="JB380" s="0"/>
      <c r="JC380" s="0"/>
      <c r="JD380" s="0"/>
      <c r="JE380" s="0"/>
      <c r="JF380" s="0"/>
      <c r="JG380" s="0"/>
      <c r="JH380" s="0"/>
      <c r="JI380" s="0"/>
      <c r="JJ380" s="0"/>
      <c r="JK380" s="0"/>
      <c r="JL380" s="0"/>
      <c r="JM380" s="0"/>
      <c r="JN380" s="0"/>
      <c r="JO380" s="0"/>
      <c r="JP380" s="0"/>
    </row>
    <row collapsed="false" customFormat="false" customHeight="false" hidden="false" ht="12.65" outlineLevel="0" r="381">
      <c r="A381" s="37" t="n">
        <v>40836.3958333333</v>
      </c>
      <c r="B381" s="0" t="n">
        <v>56276</v>
      </c>
      <c r="C381" s="0" t="n">
        <v>119154</v>
      </c>
      <c r="D381" s="0" t="n">
        <v>13.4</v>
      </c>
      <c r="E381" s="0" t="n">
        <v>4.5</v>
      </c>
      <c r="F381" s="0" t="n">
        <v>7</v>
      </c>
      <c r="G381" s="0" t="n">
        <v>6</v>
      </c>
      <c r="H381" s="0" t="n">
        <v>20</v>
      </c>
      <c r="I381" s="0" t="n">
        <v>20.4</v>
      </c>
      <c r="J381" s="0" t="n">
        <v>19.5</v>
      </c>
      <c r="K381" s="0" t="n">
        <v>21.4</v>
      </c>
      <c r="L381" s="0" t="n">
        <v>22.4</v>
      </c>
      <c r="M381" s="23" t="n">
        <v>20</v>
      </c>
      <c r="N381" s="0" t="n">
        <v>21</v>
      </c>
      <c r="O381" s="0" t="n">
        <v>20</v>
      </c>
      <c r="P381" s="0" t="n">
        <v>7</v>
      </c>
      <c r="Q381" s="0" t="n">
        <v>0</v>
      </c>
      <c r="R381" s="0" t="n">
        <v>6</v>
      </c>
      <c r="S381" s="0" t="s">
        <v>48</v>
      </c>
      <c r="T381" s="0" t="s">
        <v>48</v>
      </c>
      <c r="U381" s="0" t="n">
        <v>30</v>
      </c>
      <c r="V381" s="0" t="n">
        <v>27</v>
      </c>
      <c r="W381" s="0" t="n">
        <v>30</v>
      </c>
      <c r="X381" s="5" t="n">
        <v>6</v>
      </c>
      <c r="Y381" s="5" t="n">
        <v>19</v>
      </c>
      <c r="Z381" s="0" t="n">
        <v>43</v>
      </c>
      <c r="AA381" s="0" t="n">
        <v>16450</v>
      </c>
      <c r="AB381" s="0" t="n">
        <v>10954</v>
      </c>
      <c r="AC381" s="0" t="n">
        <v>791</v>
      </c>
      <c r="AD381" s="6" t="n">
        <f aca="false">+(B381-B380)/(A381-A380)</f>
        <v>35.0658682634242</v>
      </c>
      <c r="AE381" s="33" t="n">
        <f aca="false">+(C381-C380)/(A381-A380)</f>
        <v>11.4970059880079</v>
      </c>
      <c r="AF381" s="6" t="n">
        <f aca="false">+AD381-AE381</f>
        <v>23.5688622754162</v>
      </c>
      <c r="AG381" s="6" t="n">
        <f aca="false">AVERAGE(D381:E381)</f>
        <v>8.95</v>
      </c>
      <c r="AH381" s="7" t="n">
        <f aca="false">(G381+G380)/2</f>
        <v>6.5</v>
      </c>
      <c r="AI381" s="7" t="n">
        <f aca="false">+G381-F381</f>
        <v>-1</v>
      </c>
      <c r="AJ381" s="8" t="n">
        <f aca="false">(+A381-A380)*24</f>
        <v>83.5000000001164</v>
      </c>
      <c r="AK381" s="8" t="n">
        <f aca="false">+AB381-AB380</f>
        <v>18</v>
      </c>
      <c r="AL381" s="8" t="n">
        <f aca="false">+AK381/AJ381*100</f>
        <v>21.5568862275149</v>
      </c>
      <c r="AM381" s="9" t="n">
        <f aca="false">+(C381-C380)/AK381</f>
        <v>2.22222222222222</v>
      </c>
      <c r="AN381" s="8" t="n">
        <f aca="false">+AK381/AJ381*24</f>
        <v>5.17365269460356</v>
      </c>
      <c r="AO381" s="8" t="n">
        <f aca="false">+AC381-AC380</f>
        <v>0</v>
      </c>
      <c r="AP381" s="8" t="n">
        <f aca="false">+AO381/AJ381*24</f>
        <v>0</v>
      </c>
      <c r="AQ381" s="8" t="n">
        <f aca="false">+AA381-AA380</f>
        <v>52</v>
      </c>
      <c r="AR381" s="6" t="n">
        <f aca="false">+AQ381/AJ381</f>
        <v>0.622754491017096</v>
      </c>
      <c r="AS381" s="6" t="n">
        <f aca="false">+AR381*24</f>
        <v>14.9461077844103</v>
      </c>
      <c r="AT381" s="8" t="n">
        <f aca="false">+AJ381/AQ381*60</f>
        <v>96.3461538462882</v>
      </c>
      <c r="AU381" s="8" t="n">
        <f aca="false">+AK381/AQ381*60</f>
        <v>20.7692307692308</v>
      </c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  <c r="HZ381" s="0"/>
      <c r="IA381" s="0"/>
      <c r="IB381" s="0"/>
      <c r="IC381" s="0"/>
      <c r="ID381" s="0"/>
      <c r="IE381" s="0"/>
      <c r="IF381" s="0"/>
      <c r="IG381" s="0"/>
      <c r="IH381" s="0"/>
      <c r="II381" s="0"/>
      <c r="IJ381" s="0"/>
      <c r="IK381" s="0"/>
      <c r="IL381" s="0"/>
      <c r="IM381" s="0"/>
      <c r="IN381" s="0"/>
      <c r="IO381" s="0"/>
      <c r="IP381" s="0"/>
      <c r="IQ381" s="0"/>
      <c r="IR381" s="0"/>
      <c r="IS381" s="0"/>
      <c r="IT381" s="0"/>
      <c r="IU381" s="0"/>
      <c r="IV381" s="0"/>
      <c r="IW381" s="0"/>
      <c r="IX381" s="0"/>
      <c r="IY381" s="0"/>
      <c r="IZ381" s="0"/>
      <c r="JA381" s="0"/>
      <c r="JB381" s="0"/>
      <c r="JC381" s="0"/>
      <c r="JD381" s="0"/>
      <c r="JE381" s="0"/>
      <c r="JF381" s="0"/>
      <c r="JG381" s="0"/>
      <c r="JH381" s="0"/>
      <c r="JI381" s="0"/>
      <c r="JJ381" s="0"/>
      <c r="JK381" s="0"/>
      <c r="JL381" s="0"/>
      <c r="JM381" s="0"/>
      <c r="JN381" s="0"/>
      <c r="JO381" s="0"/>
      <c r="JP381" s="0"/>
    </row>
    <row collapsed="false" customFormat="false" customHeight="false" hidden="false" ht="12.65" outlineLevel="0" r="382">
      <c r="A382" s="37" t="n">
        <v>40840.8125</v>
      </c>
      <c r="B382" s="0" t="n">
        <v>56383</v>
      </c>
      <c r="C382" s="0" t="n">
        <v>119212</v>
      </c>
      <c r="D382" s="0" t="n">
        <v>14.1</v>
      </c>
      <c r="E382" s="0" t="n">
        <v>-1.9</v>
      </c>
      <c r="F382" s="0" t="n">
        <v>6.1</v>
      </c>
      <c r="G382" s="0" t="n">
        <v>7</v>
      </c>
      <c r="H382" s="0" t="n">
        <v>19.1</v>
      </c>
      <c r="I382" s="0" t="n">
        <v>20.7</v>
      </c>
      <c r="J382" s="0" t="n">
        <v>19</v>
      </c>
      <c r="K382" s="0" t="n">
        <v>20.2</v>
      </c>
      <c r="L382" s="0" t="n">
        <v>22.9</v>
      </c>
      <c r="M382" s="23" t="n">
        <v>19.5</v>
      </c>
      <c r="N382" s="0" t="n">
        <v>20</v>
      </c>
      <c r="O382" s="0" t="n">
        <v>20</v>
      </c>
      <c r="P382" s="0" t="n">
        <v>7</v>
      </c>
      <c r="Q382" s="0" t="n">
        <v>0</v>
      </c>
      <c r="R382" s="0" t="n">
        <v>6</v>
      </c>
      <c r="S382" s="0" t="s">
        <v>48</v>
      </c>
      <c r="T382" s="0" t="s">
        <v>48</v>
      </c>
      <c r="U382" s="0" t="n">
        <v>31</v>
      </c>
      <c r="V382" s="0" t="n">
        <v>32</v>
      </c>
      <c r="W382" s="0" t="n">
        <v>31</v>
      </c>
      <c r="X382" s="5" t="n">
        <v>6</v>
      </c>
      <c r="Y382" s="5" t="n">
        <v>22</v>
      </c>
      <c r="Z382" s="0" t="n">
        <v>45</v>
      </c>
      <c r="AA382" s="0" t="n">
        <v>16521</v>
      </c>
      <c r="AB382" s="0" t="n">
        <v>10979</v>
      </c>
      <c r="AC382" s="0" t="n">
        <v>791</v>
      </c>
      <c r="AD382" s="6" t="n">
        <f aca="false">+(B382-B381)/(A382-A381)</f>
        <v>24.2264150943529</v>
      </c>
      <c r="AE382" s="33" t="n">
        <f aca="false">+(C382-C381)/(A382-A381)</f>
        <v>13.1320754717053</v>
      </c>
      <c r="AF382" s="6" t="n">
        <f aca="false">+AD382-AE382</f>
        <v>11.0943396226476</v>
      </c>
      <c r="AG382" s="6" t="n">
        <f aca="false">AVERAGE(D382:E382)</f>
        <v>6.1</v>
      </c>
      <c r="AH382" s="7" t="n">
        <f aca="false">(G382+G381)/2</f>
        <v>6.5</v>
      </c>
      <c r="AI382" s="7" t="n">
        <f aca="false">+G382-F382</f>
        <v>0.9</v>
      </c>
      <c r="AJ382" s="8" t="n">
        <f aca="false">(+A382-A381)*24</f>
        <v>105.999999999942</v>
      </c>
      <c r="AK382" s="8" t="n">
        <f aca="false">+AB382-AB381</f>
        <v>25</v>
      </c>
      <c r="AL382" s="8" t="n">
        <f aca="false">+AK382/AJ382*100</f>
        <v>23.5849056603903</v>
      </c>
      <c r="AM382" s="9" t="n">
        <f aca="false">+(C382-C381)/AK382</f>
        <v>2.32</v>
      </c>
      <c r="AN382" s="8" t="n">
        <f aca="false">+AK382/AJ382*24</f>
        <v>5.66037735849367</v>
      </c>
      <c r="AO382" s="8" t="n">
        <f aca="false">+AC382-AC381</f>
        <v>0</v>
      </c>
      <c r="AP382" s="8" t="n">
        <f aca="false">+AO382/AJ382*24</f>
        <v>0</v>
      </c>
      <c r="AQ382" s="8" t="n">
        <f aca="false">+AA382-AA381</f>
        <v>71</v>
      </c>
      <c r="AR382" s="6" t="n">
        <f aca="false">+AQ382/AJ382</f>
        <v>0.669811320755085</v>
      </c>
      <c r="AS382" s="6" t="n">
        <f aca="false">+AR382*24</f>
        <v>16.075471698122</v>
      </c>
      <c r="AT382" s="8" t="n">
        <f aca="false">+AJ382/AQ382*60</f>
        <v>89.5774647886832</v>
      </c>
      <c r="AU382" s="8" t="n">
        <f aca="false">+AK382/AQ382*60</f>
        <v>21.1267605633803</v>
      </c>
      <c r="AV382" s="0" t="s">
        <v>220</v>
      </c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  <c r="HZ382" s="0"/>
      <c r="IA382" s="0"/>
      <c r="IB382" s="0"/>
      <c r="IC382" s="0"/>
      <c r="ID382" s="0"/>
      <c r="IE382" s="0"/>
      <c r="IF382" s="0"/>
      <c r="IG382" s="0"/>
      <c r="IH382" s="0"/>
      <c r="II382" s="0"/>
      <c r="IJ382" s="0"/>
      <c r="IK382" s="0"/>
      <c r="IL382" s="0"/>
      <c r="IM382" s="0"/>
      <c r="IN382" s="0"/>
      <c r="IO382" s="0"/>
      <c r="IP382" s="0"/>
      <c r="IQ382" s="0"/>
      <c r="IR382" s="0"/>
      <c r="IS382" s="0"/>
      <c r="IT382" s="0"/>
      <c r="IU382" s="0"/>
      <c r="IV382" s="0"/>
      <c r="IW382" s="0"/>
      <c r="IX382" s="0"/>
      <c r="IY382" s="0"/>
      <c r="IZ382" s="0"/>
      <c r="JA382" s="0"/>
      <c r="JB382" s="0"/>
      <c r="JC382" s="0"/>
      <c r="JD382" s="0"/>
      <c r="JE382" s="0"/>
      <c r="JF382" s="0"/>
      <c r="JG382" s="0"/>
      <c r="JH382" s="0"/>
      <c r="JI382" s="0"/>
      <c r="JJ382" s="0"/>
      <c r="JK382" s="0"/>
      <c r="JL382" s="0"/>
      <c r="JM382" s="0"/>
      <c r="JN382" s="0"/>
      <c r="JO382" s="0"/>
      <c r="JP382" s="0"/>
    </row>
    <row collapsed="false" customFormat="false" customHeight="false" hidden="false" ht="12.65" outlineLevel="0" r="383">
      <c r="A383" s="37" t="n">
        <v>40841.8888888889</v>
      </c>
      <c r="B383" s="0" t="n">
        <v>56424</v>
      </c>
      <c r="C383" s="0" t="n">
        <v>119226</v>
      </c>
      <c r="D383" s="0" t="n">
        <v>10.4</v>
      </c>
      <c r="E383" s="0" t="n">
        <v>5.9</v>
      </c>
      <c r="F383" s="0" t="n">
        <v>7.9</v>
      </c>
      <c r="G383" s="0" t="n">
        <v>7</v>
      </c>
      <c r="H383" s="0" t="n">
        <v>19.8</v>
      </c>
      <c r="I383" s="0" t="n">
        <v>19.9</v>
      </c>
      <c r="J383" s="0" t="n">
        <v>19</v>
      </c>
      <c r="K383" s="0" t="n">
        <v>21.4</v>
      </c>
      <c r="L383" s="0" t="n">
        <v>21.9</v>
      </c>
      <c r="M383" s="23" t="n">
        <v>20</v>
      </c>
      <c r="N383" s="0" t="n">
        <v>21</v>
      </c>
      <c r="O383" s="0" t="n">
        <v>20</v>
      </c>
      <c r="P383" s="0" t="n">
        <v>7</v>
      </c>
      <c r="Q383" s="0" t="n">
        <v>0</v>
      </c>
      <c r="R383" s="0" t="n">
        <v>6</v>
      </c>
      <c r="S383" s="0" t="s">
        <v>48</v>
      </c>
      <c r="T383" s="0" t="s">
        <v>48</v>
      </c>
      <c r="U383" s="0" t="n">
        <v>25</v>
      </c>
      <c r="V383" s="0" t="n">
        <v>26</v>
      </c>
      <c r="W383" s="0" t="n">
        <v>25</v>
      </c>
      <c r="X383" s="5" t="n">
        <v>10</v>
      </c>
      <c r="Y383" s="5" t="n">
        <v>25</v>
      </c>
      <c r="Z383" s="0" t="n">
        <v>43</v>
      </c>
      <c r="AA383" s="0" t="n">
        <v>16541</v>
      </c>
      <c r="AB383" s="0" t="n">
        <v>10985</v>
      </c>
      <c r="AC383" s="0" t="n">
        <v>791</v>
      </c>
      <c r="AD383" s="6" t="n">
        <f aca="false">+(B383-B382)/(A383-A382)</f>
        <v>38.0903225805879</v>
      </c>
      <c r="AE383" s="33" t="n">
        <f aca="false">+(C383-C382)/(A383-A382)</f>
        <v>13.0064516128837</v>
      </c>
      <c r="AF383" s="6" t="n">
        <f aca="false">+AD383-AE383</f>
        <v>25.0838709677043</v>
      </c>
      <c r="AG383" s="6" t="n">
        <f aca="false">AVERAGE(D383:E383)</f>
        <v>8.15</v>
      </c>
      <c r="AH383" s="7" t="n">
        <f aca="false">(G383+G382)/2</f>
        <v>7</v>
      </c>
      <c r="AI383" s="7" t="n">
        <f aca="false">+G383-F383</f>
        <v>-0.9</v>
      </c>
      <c r="AJ383" s="8" t="n">
        <f aca="false">(+A383-A382)*24</f>
        <v>25.8333333333721</v>
      </c>
      <c r="AK383" s="8" t="n">
        <f aca="false">+AB383-AB382</f>
        <v>6</v>
      </c>
      <c r="AL383" s="8" t="n">
        <f aca="false">+AK383/AJ383*100</f>
        <v>23.225806451578</v>
      </c>
      <c r="AM383" s="9" t="n">
        <f aca="false">+(C383-C382)/AK383</f>
        <v>2.33333333333333</v>
      </c>
      <c r="AN383" s="8" t="n">
        <f aca="false">+AK383/AJ383*24</f>
        <v>5.57419354837872</v>
      </c>
      <c r="AO383" s="8" t="n">
        <f aca="false">+AC383-AC382</f>
        <v>0</v>
      </c>
      <c r="AP383" s="8" t="n">
        <f aca="false">+AO383/AJ383*24</f>
        <v>0</v>
      </c>
      <c r="AQ383" s="8" t="n">
        <f aca="false">+AA383-AA382</f>
        <v>20</v>
      </c>
      <c r="AR383" s="6" t="n">
        <f aca="false">+AQ383/AJ383</f>
        <v>0.774193548385934</v>
      </c>
      <c r="AS383" s="6" t="n">
        <f aca="false">+AR383*24</f>
        <v>18.5806451612624</v>
      </c>
      <c r="AT383" s="8" t="n">
        <f aca="false">+AJ383/AQ383*60</f>
        <v>77.5000000001164</v>
      </c>
      <c r="AU383" s="8" t="n">
        <f aca="false">+AK383/AQ383*60</f>
        <v>18</v>
      </c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  <c r="HZ383" s="0"/>
      <c r="IA383" s="0"/>
      <c r="IB383" s="0"/>
      <c r="IC383" s="0"/>
      <c r="ID383" s="0"/>
      <c r="IE383" s="0"/>
      <c r="IF383" s="0"/>
      <c r="IG383" s="0"/>
      <c r="IH383" s="0"/>
      <c r="II383" s="0"/>
      <c r="IJ383" s="0"/>
      <c r="IK383" s="0"/>
      <c r="IL383" s="0"/>
      <c r="IM383" s="0"/>
      <c r="IN383" s="0"/>
      <c r="IO383" s="0"/>
      <c r="IP383" s="0"/>
      <c r="IQ383" s="0"/>
      <c r="IR383" s="0"/>
      <c r="IS383" s="0"/>
      <c r="IT383" s="0"/>
      <c r="IU383" s="0"/>
      <c r="IV383" s="0"/>
      <c r="IW383" s="0"/>
      <c r="IX383" s="0"/>
      <c r="IY383" s="0"/>
      <c r="IZ383" s="0"/>
      <c r="JA383" s="0"/>
      <c r="JB383" s="0"/>
      <c r="JC383" s="0"/>
      <c r="JD383" s="0"/>
      <c r="JE383" s="0"/>
      <c r="JF383" s="0"/>
      <c r="JG383" s="0"/>
      <c r="JH383" s="0"/>
      <c r="JI383" s="0"/>
      <c r="JJ383" s="0"/>
      <c r="JK383" s="0"/>
      <c r="JL383" s="0"/>
      <c r="JM383" s="0"/>
      <c r="JN383" s="0"/>
      <c r="JO383" s="0"/>
      <c r="JP383" s="0"/>
    </row>
    <row collapsed="false" customFormat="false" customHeight="false" hidden="false" ht="12.65" outlineLevel="0" r="384">
      <c r="A384" s="37" t="n">
        <v>40846.7395833333</v>
      </c>
      <c r="B384" s="0" t="n">
        <v>56598</v>
      </c>
      <c r="C384" s="0" t="n">
        <v>119283</v>
      </c>
      <c r="D384" s="0" t="n">
        <v>13.4</v>
      </c>
      <c r="E384" s="0" t="n">
        <v>4</v>
      </c>
      <c r="F384" s="0" t="n">
        <v>10.6</v>
      </c>
      <c r="G384" s="0" t="n">
        <v>10</v>
      </c>
      <c r="H384" s="0" t="n">
        <v>20.6</v>
      </c>
      <c r="I384" s="0" t="n">
        <v>20.9</v>
      </c>
      <c r="J384" s="0" t="n">
        <v>19.5</v>
      </c>
      <c r="K384" s="0" t="n">
        <v>20.8</v>
      </c>
      <c r="L384" s="0" t="n">
        <v>22.1</v>
      </c>
      <c r="M384" s="23" t="n">
        <v>20</v>
      </c>
      <c r="N384" s="0" t="n">
        <v>20.5</v>
      </c>
      <c r="O384" s="0" t="n">
        <v>20</v>
      </c>
      <c r="P384" s="0" t="n">
        <v>7</v>
      </c>
      <c r="Q384" s="0" t="n">
        <v>0</v>
      </c>
      <c r="R384" s="0" t="n">
        <v>6</v>
      </c>
      <c r="S384" s="0" t="s">
        <v>48</v>
      </c>
      <c r="T384" s="0" t="s">
        <v>48</v>
      </c>
      <c r="U384" s="0" t="n">
        <v>25</v>
      </c>
      <c r="V384" s="0" t="n">
        <v>30</v>
      </c>
      <c r="W384" s="0" t="n">
        <v>25</v>
      </c>
      <c r="X384" s="5" t="n">
        <v>9</v>
      </c>
      <c r="Y384" s="5" t="n">
        <v>24</v>
      </c>
      <c r="Z384" s="0" t="n">
        <v>41</v>
      </c>
      <c r="AA384" s="0" t="n">
        <v>16620</v>
      </c>
      <c r="AB384" s="0" t="n">
        <v>11011</v>
      </c>
      <c r="AC384" s="0" t="n">
        <v>791</v>
      </c>
      <c r="AD384" s="6" t="n">
        <f aca="false">+(B384-B383)/(A384-A383)</f>
        <v>35.8711524695717</v>
      </c>
      <c r="AE384" s="33" t="n">
        <f aca="false">+(C384-C383)/(A384-A383)</f>
        <v>11.7508947745149</v>
      </c>
      <c r="AF384" s="6" t="n">
        <f aca="false">+AD384-AE384</f>
        <v>24.1202576950568</v>
      </c>
      <c r="AG384" s="6" t="n">
        <f aca="false">AVERAGE(D384:E384)</f>
        <v>8.7</v>
      </c>
      <c r="AH384" s="7" t="n">
        <f aca="false">(G384+G383)/2</f>
        <v>8.5</v>
      </c>
      <c r="AI384" s="7" t="n">
        <f aca="false">+G384-F384</f>
        <v>-0.6</v>
      </c>
      <c r="AJ384" s="8" t="n">
        <f aca="false">(+A384-A383)*24</f>
        <v>116.416666666686</v>
      </c>
      <c r="AK384" s="8" t="n">
        <f aca="false">+AB384-AB383</f>
        <v>26</v>
      </c>
      <c r="AL384" s="8" t="n">
        <f aca="false">+AK384/AJ384*100</f>
        <v>22.3335719398674</v>
      </c>
      <c r="AM384" s="9" t="n">
        <f aca="false">+(C384-C383)/AK384</f>
        <v>2.19230769230769</v>
      </c>
      <c r="AN384" s="8" t="n">
        <f aca="false">+AK384/AJ384*24</f>
        <v>5.36005726556818</v>
      </c>
      <c r="AO384" s="8" t="n">
        <f aca="false">+AC384-AC383</f>
        <v>0</v>
      </c>
      <c r="AP384" s="8" t="n">
        <f aca="false">+AO384/AJ384*24</f>
        <v>0</v>
      </c>
      <c r="AQ384" s="8" t="n">
        <f aca="false">+AA384-AA383</f>
        <v>79</v>
      </c>
      <c r="AR384" s="6" t="n">
        <f aca="false">+AQ384/AJ384</f>
        <v>0.67859699355751</v>
      </c>
      <c r="AS384" s="6" t="n">
        <f aca="false">+AR384*24</f>
        <v>16.2863278453802</v>
      </c>
      <c r="AT384" s="8" t="n">
        <f aca="false">+AJ384/AQ384*60</f>
        <v>88.4177215190021</v>
      </c>
      <c r="AU384" s="8" t="n">
        <f aca="false">+AK384/AQ384*60</f>
        <v>19.746835443038</v>
      </c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  <c r="HZ384" s="0"/>
      <c r="IA384" s="0"/>
      <c r="IB384" s="0"/>
      <c r="IC384" s="0"/>
      <c r="ID384" s="0"/>
      <c r="IE384" s="0"/>
      <c r="IF384" s="0"/>
      <c r="IG384" s="0"/>
      <c r="IH384" s="0"/>
      <c r="II384" s="0"/>
      <c r="IJ384" s="0"/>
      <c r="IK384" s="0"/>
      <c r="IL384" s="0"/>
      <c r="IM384" s="0"/>
      <c r="IN384" s="0"/>
      <c r="IO384" s="0"/>
      <c r="IP384" s="0"/>
      <c r="IQ384" s="0"/>
      <c r="IR384" s="0"/>
      <c r="IS384" s="0"/>
      <c r="IT384" s="0"/>
      <c r="IU384" s="0"/>
      <c r="IV384" s="0"/>
      <c r="IW384" s="0"/>
      <c r="IX384" s="0"/>
      <c r="IY384" s="0"/>
      <c r="IZ384" s="0"/>
      <c r="JA384" s="0"/>
      <c r="JB384" s="0"/>
      <c r="JC384" s="0"/>
      <c r="JD384" s="0"/>
      <c r="JE384" s="0"/>
      <c r="JF384" s="0"/>
      <c r="JG384" s="0"/>
      <c r="JH384" s="0"/>
      <c r="JI384" s="0"/>
      <c r="JJ384" s="0"/>
      <c r="JK384" s="0"/>
      <c r="JL384" s="0"/>
      <c r="JM384" s="0"/>
      <c r="JN384" s="0"/>
      <c r="JO384" s="0"/>
      <c r="JP384" s="0"/>
    </row>
    <row collapsed="false" customFormat="false" customHeight="false" hidden="false" ht="12.65" outlineLevel="0" r="385">
      <c r="A385" s="37" t="n">
        <v>40847.9305555556</v>
      </c>
      <c r="B385" s="5" t="n">
        <v>56638</v>
      </c>
      <c r="C385" s="5" t="n">
        <v>119295</v>
      </c>
      <c r="D385" s="4" t="n">
        <v>12.9</v>
      </c>
      <c r="E385" s="53" t="n">
        <v>9</v>
      </c>
      <c r="F385" s="4" t="n">
        <v>12</v>
      </c>
      <c r="G385" s="4" t="n">
        <v>12</v>
      </c>
      <c r="H385" s="4" t="n">
        <v>20.6</v>
      </c>
      <c r="I385" s="4" t="n">
        <v>21.9</v>
      </c>
      <c r="J385" s="4" t="n">
        <v>20.5</v>
      </c>
      <c r="K385" s="4" t="n">
        <v>22.1</v>
      </c>
      <c r="L385" s="4" t="n">
        <v>22.3</v>
      </c>
      <c r="M385" s="4" t="n">
        <v>20.5</v>
      </c>
      <c r="N385" s="4" t="n">
        <v>21.5</v>
      </c>
      <c r="O385" s="5" t="n">
        <v>20</v>
      </c>
      <c r="P385" s="5" t="n">
        <v>7</v>
      </c>
      <c r="Q385" s="5" t="n">
        <v>0</v>
      </c>
      <c r="R385" s="5" t="n">
        <v>6</v>
      </c>
      <c r="S385" s="5" t="s">
        <v>51</v>
      </c>
      <c r="T385" s="5" t="s">
        <v>48</v>
      </c>
      <c r="U385" s="5" t="n">
        <v>34</v>
      </c>
      <c r="V385" s="5" t="n">
        <v>24</v>
      </c>
      <c r="W385" s="5" t="n">
        <v>26</v>
      </c>
      <c r="X385" s="5" t="n">
        <v>5</v>
      </c>
      <c r="Y385" s="5" t="n">
        <v>1</v>
      </c>
      <c r="Z385" s="5" t="n">
        <v>46</v>
      </c>
      <c r="AA385" s="5" t="n">
        <v>16635</v>
      </c>
      <c r="AB385" s="5" t="n">
        <v>11015</v>
      </c>
      <c r="AC385" s="5" t="n">
        <v>791</v>
      </c>
      <c r="AD385" s="6" t="n">
        <f aca="false">+(B385-B384)/(A385-A384)</f>
        <v>33.586005830995</v>
      </c>
      <c r="AE385" s="33" t="n">
        <f aca="false">+(C385-C384)/(A385-A384)</f>
        <v>10.0758017492985</v>
      </c>
      <c r="AF385" s="6" t="n">
        <f aca="false">+AD385-AE385</f>
        <v>23.5102040816965</v>
      </c>
      <c r="AG385" s="6" t="n">
        <f aca="false">AVERAGE(D385:E385)</f>
        <v>10.95</v>
      </c>
      <c r="AH385" s="7" t="n">
        <f aca="false">(G385+G384)/2</f>
        <v>11</v>
      </c>
      <c r="AI385" s="7" t="n">
        <f aca="false">+G385-F385</f>
        <v>0</v>
      </c>
      <c r="AJ385" s="8" t="n">
        <f aca="false">(+A385-A384)*24</f>
        <v>28.5833333332557</v>
      </c>
      <c r="AK385" s="8" t="n">
        <f aca="false">+AB385-AB384</f>
        <v>4</v>
      </c>
      <c r="AL385" s="8" t="n">
        <f aca="false">+AK385/AJ385*100</f>
        <v>13.9941690962479</v>
      </c>
      <c r="AM385" s="9" t="n">
        <f aca="false">+(C385-C384)/AK385</f>
        <v>3</v>
      </c>
      <c r="AN385" s="8" t="n">
        <f aca="false">+AK385/AJ385*24</f>
        <v>3.3586005830995</v>
      </c>
      <c r="AO385" s="8" t="n">
        <f aca="false">+AC385-AC384</f>
        <v>0</v>
      </c>
      <c r="AP385" s="8" t="n">
        <f aca="false">+AO385/AJ385*24</f>
        <v>0</v>
      </c>
      <c r="AQ385" s="8" t="n">
        <f aca="false">+AA385-AA384</f>
        <v>15</v>
      </c>
      <c r="AR385" s="6" t="n">
        <f aca="false">+AQ385/AJ385</f>
        <v>0.524781341109297</v>
      </c>
      <c r="AS385" s="6" t="n">
        <f aca="false">+AR385*24</f>
        <v>12.5947521866231</v>
      </c>
      <c r="AT385" s="8" t="n">
        <f aca="false">+AJ385/AQ385*60</f>
        <v>114.333333333023</v>
      </c>
      <c r="AU385" s="8" t="n">
        <f aca="false">+AK385/AQ385*60</f>
        <v>16</v>
      </c>
      <c r="AV385" s="32" t="s">
        <v>221</v>
      </c>
    </row>
    <row collapsed="false" customFormat="false" customHeight="false" hidden="false" ht="12.65" outlineLevel="0" r="386">
      <c r="A386" s="37"/>
      <c r="B386" s="5"/>
      <c r="C386" s="5"/>
      <c r="D386" s="4"/>
      <c r="E386" s="53"/>
      <c r="F386" s="4"/>
      <c r="O386" s="5"/>
      <c r="AE386" s="33"/>
      <c r="AL386" s="8" t="e">
        <f aca="false">+AK386/AJ386*100</f>
        <v>#DIV/0!</v>
      </c>
      <c r="AV386" s="32"/>
    </row>
    <row collapsed="false" customFormat="false" customHeight="false" hidden="false" ht="12.65" outlineLevel="0" r="387">
      <c r="A387" s="37" t="n">
        <v>40852.6875</v>
      </c>
      <c r="B387" s="5" t="n">
        <v>56793</v>
      </c>
      <c r="C387" s="5" t="n">
        <v>119349</v>
      </c>
      <c r="D387" s="4" t="n">
        <v>12.4</v>
      </c>
      <c r="E387" s="53" t="n">
        <v>8</v>
      </c>
      <c r="F387" s="4" t="n">
        <v>9.5</v>
      </c>
      <c r="G387" s="4" t="n">
        <v>10</v>
      </c>
      <c r="H387" s="4" t="n">
        <v>21</v>
      </c>
      <c r="I387" s="4" t="n">
        <v>21.9</v>
      </c>
      <c r="J387" s="4" t="n">
        <v>20.3</v>
      </c>
      <c r="K387" s="4" t="n">
        <v>22.1</v>
      </c>
      <c r="L387" s="4" t="n">
        <v>22.9</v>
      </c>
      <c r="M387" s="4" t="n">
        <v>20.5</v>
      </c>
      <c r="N387" s="4" t="n">
        <v>21.5</v>
      </c>
      <c r="O387" s="5" t="n">
        <v>20</v>
      </c>
      <c r="P387" s="5" t="n">
        <v>7</v>
      </c>
      <c r="Q387" s="5" t="n">
        <v>0</v>
      </c>
      <c r="R387" s="5" t="n">
        <v>6</v>
      </c>
      <c r="S387" s="5" t="s">
        <v>48</v>
      </c>
      <c r="T387" s="5" t="s">
        <v>48</v>
      </c>
      <c r="U387" s="5" t="n">
        <v>24</v>
      </c>
      <c r="V387" s="5" t="n">
        <v>25</v>
      </c>
      <c r="W387" s="5" t="n">
        <v>24</v>
      </c>
      <c r="X387" s="5" t="n">
        <v>7</v>
      </c>
      <c r="Y387" s="5" t="n">
        <v>8</v>
      </c>
      <c r="Z387" s="5" t="n">
        <v>45</v>
      </c>
      <c r="AA387" s="5" t="n">
        <v>16709</v>
      </c>
      <c r="AB387" s="5" t="n">
        <v>11039</v>
      </c>
      <c r="AC387" s="5" t="n">
        <v>791</v>
      </c>
      <c r="AD387" s="6" t="n">
        <f aca="false">+(B387-B385)/(A387-A385)</f>
        <v>32.5839416058339</v>
      </c>
      <c r="AE387" s="33" t="n">
        <f aca="false">+(C387-C385)/(A387-A385)</f>
        <v>11.3518248175163</v>
      </c>
      <c r="AF387" s="6" t="n">
        <f aca="false">+AD387-AE387</f>
        <v>21.2321167883176</v>
      </c>
      <c r="AG387" s="6" t="n">
        <f aca="false">AVERAGE(D387:E387)</f>
        <v>10.2</v>
      </c>
      <c r="AH387" s="7" t="n">
        <f aca="false">(G387+G385)/2</f>
        <v>11</v>
      </c>
      <c r="AI387" s="7" t="n">
        <f aca="false">+G387-F387</f>
        <v>0.5</v>
      </c>
      <c r="AJ387" s="8" t="n">
        <f aca="false">(+A387-A385)*24</f>
        <v>114.166666666686</v>
      </c>
      <c r="AK387" s="8" t="n">
        <f aca="false">+AB387-AB385</f>
        <v>24</v>
      </c>
      <c r="AL387" s="8" t="n">
        <f aca="false">+AK387/AJ387*100</f>
        <v>21.0218978102154</v>
      </c>
      <c r="AM387" s="9" t="n">
        <f aca="false">+(C387-C385)/AK387</f>
        <v>2.25</v>
      </c>
      <c r="AN387" s="8" t="n">
        <f aca="false">+AK387/AJ387*24</f>
        <v>5.0452554744517</v>
      </c>
      <c r="AO387" s="8" t="n">
        <f aca="false">+AC387-AC385</f>
        <v>0</v>
      </c>
      <c r="AP387" s="8" t="n">
        <f aca="false">+AO387/AJ387*24</f>
        <v>0</v>
      </c>
      <c r="AQ387" s="8" t="n">
        <f aca="false">+AA387-AA385</f>
        <v>74</v>
      </c>
      <c r="AR387" s="6" t="n">
        <f aca="false">+AQ387/AJ387</f>
        <v>0.648175182481642</v>
      </c>
      <c r="AS387" s="6" t="n">
        <f aca="false">+AR387*24</f>
        <v>15.5562043795594</v>
      </c>
      <c r="AT387" s="8" t="n">
        <f aca="false">+AJ387/AQ387*60</f>
        <v>92.5675675675833</v>
      </c>
      <c r="AU387" s="8" t="n">
        <f aca="false">+AK387/AQ387*60</f>
        <v>19.4594594594595</v>
      </c>
      <c r="AV387" s="32"/>
    </row>
    <row collapsed="false" customFormat="false" customHeight="false" hidden="false" ht="12.65" outlineLevel="0" r="388">
      <c r="A388" s="37" t="n">
        <v>40853.7083333333</v>
      </c>
      <c r="B388" s="5" t="n">
        <v>56835</v>
      </c>
      <c r="C388" s="5" t="n">
        <v>119362</v>
      </c>
      <c r="D388" s="4" t="n">
        <v>10.4</v>
      </c>
      <c r="E388" s="53" t="n">
        <v>7</v>
      </c>
      <c r="F388" s="4" t="n">
        <v>8.6</v>
      </c>
      <c r="G388" s="4" t="n">
        <v>9</v>
      </c>
      <c r="H388" s="4" t="n">
        <v>20.6</v>
      </c>
      <c r="I388" s="4" t="n">
        <v>21.9</v>
      </c>
      <c r="J388" s="4" t="n">
        <v>20.5</v>
      </c>
      <c r="K388" s="4" t="n">
        <v>21</v>
      </c>
      <c r="L388" s="4" t="n">
        <v>22.9</v>
      </c>
      <c r="M388" s="4" t="n">
        <v>20.5</v>
      </c>
      <c r="N388" s="4" t="n">
        <v>21</v>
      </c>
      <c r="O388" s="5" t="n">
        <v>20</v>
      </c>
      <c r="P388" s="5" t="n">
        <v>7</v>
      </c>
      <c r="Q388" s="5" t="n">
        <v>0</v>
      </c>
      <c r="R388" s="5" t="n">
        <v>6</v>
      </c>
      <c r="S388" s="5" t="s">
        <v>48</v>
      </c>
      <c r="T388" s="5" t="s">
        <v>48</v>
      </c>
      <c r="U388" s="5" t="n">
        <v>26</v>
      </c>
      <c r="V388" s="5" t="n">
        <v>26</v>
      </c>
      <c r="W388" s="5" t="n">
        <v>26</v>
      </c>
      <c r="X388" s="5" t="n">
        <v>7</v>
      </c>
      <c r="Y388" s="5" t="n">
        <v>7</v>
      </c>
      <c r="Z388" s="5" t="n">
        <v>46</v>
      </c>
      <c r="AA388" s="5" t="n">
        <v>16728</v>
      </c>
      <c r="AB388" s="5" t="n">
        <v>11045</v>
      </c>
      <c r="AC388" s="5" t="n">
        <v>791</v>
      </c>
      <c r="AD388" s="6" t="n">
        <f aca="false">+(B388-B387)/(A388-A387)</f>
        <v>41.1428571427594</v>
      </c>
      <c r="AE388" s="33" t="n">
        <f aca="false">+(C388-C387)/(A388-A387)</f>
        <v>12.7346938775208</v>
      </c>
      <c r="AF388" s="6" t="n">
        <f aca="false">+AD388-AE388</f>
        <v>28.4081632652386</v>
      </c>
      <c r="AG388" s="6" t="n">
        <f aca="false">AVERAGE(D388:E388)</f>
        <v>8.7</v>
      </c>
      <c r="AH388" s="7" t="n">
        <f aca="false">(G388+G387)/2</f>
        <v>9.5</v>
      </c>
      <c r="AI388" s="7" t="n">
        <f aca="false">+G388-F388</f>
        <v>0.4</v>
      </c>
      <c r="AJ388" s="8" t="n">
        <f aca="false">(+A388-A387)*24</f>
        <v>24.5000000000582</v>
      </c>
      <c r="AK388" s="8" t="n">
        <f aca="false">+AB388-AB387</f>
        <v>6</v>
      </c>
      <c r="AL388" s="8" t="n">
        <f aca="false">+AK388/AJ388*100</f>
        <v>24.4897959183092</v>
      </c>
      <c r="AM388" s="9" t="n">
        <f aca="false">+(C388-C387)/AK388</f>
        <v>2.16666666666667</v>
      </c>
      <c r="AN388" s="8" t="n">
        <f aca="false">+AK388/AJ388*24</f>
        <v>5.8775510203942</v>
      </c>
      <c r="AO388" s="8" t="n">
        <f aca="false">+AC388-AC387</f>
        <v>0</v>
      </c>
      <c r="AP388" s="8" t="n">
        <f aca="false">+AO388/AJ388*24</f>
        <v>0</v>
      </c>
      <c r="AQ388" s="8" t="n">
        <f aca="false">+AA388-AA387</f>
        <v>19</v>
      </c>
      <c r="AR388" s="6" t="n">
        <f aca="false">+AQ388/AJ388</f>
        <v>0.77551020407979</v>
      </c>
      <c r="AS388" s="6" t="n">
        <f aca="false">+AR388*24</f>
        <v>18.612244897915</v>
      </c>
      <c r="AT388" s="8" t="n">
        <f aca="false">+AJ388/AQ388*60</f>
        <v>77.3684210528154</v>
      </c>
      <c r="AU388" s="8" t="n">
        <f aca="false">+AK388/AQ388*60</f>
        <v>18.9473684210526</v>
      </c>
      <c r="AV388" s="32" t="s">
        <v>222</v>
      </c>
    </row>
    <row collapsed="false" customFormat="false" customHeight="false" hidden="false" ht="12.65" outlineLevel="0" r="389">
      <c r="A389" s="37" t="n">
        <v>40856.7256944444</v>
      </c>
      <c r="B389" s="5" t="n">
        <v>56941</v>
      </c>
      <c r="C389" s="5" t="n">
        <v>119412</v>
      </c>
      <c r="D389" s="4" t="n">
        <v>8.9</v>
      </c>
      <c r="E389" s="53" t="n">
        <v>0.9</v>
      </c>
      <c r="F389" s="4" t="n">
        <v>8.1</v>
      </c>
      <c r="G389" s="4" t="n">
        <v>8</v>
      </c>
      <c r="H389" s="4" t="n">
        <v>20.6</v>
      </c>
      <c r="I389" s="4" t="n">
        <v>21.9</v>
      </c>
      <c r="J389" s="4" t="n">
        <v>20.3</v>
      </c>
      <c r="K389" s="4" t="n">
        <v>20.9</v>
      </c>
      <c r="L389" s="4" t="n">
        <v>21.9</v>
      </c>
      <c r="M389" s="4" t="n">
        <v>20</v>
      </c>
      <c r="N389" s="4" t="n">
        <v>20.5</v>
      </c>
      <c r="O389" s="5" t="n">
        <v>20</v>
      </c>
      <c r="P389" s="5" t="n">
        <v>7</v>
      </c>
      <c r="Q389" s="5" t="n">
        <v>0</v>
      </c>
      <c r="R389" s="5" t="n">
        <v>6</v>
      </c>
      <c r="S389" s="5" t="s">
        <v>51</v>
      </c>
      <c r="T389" s="5" t="s">
        <v>48</v>
      </c>
      <c r="U389" s="5" t="n">
        <v>35</v>
      </c>
      <c r="V389" s="5" t="n">
        <v>32</v>
      </c>
      <c r="W389" s="5" t="n">
        <v>27</v>
      </c>
      <c r="X389" s="5" t="n">
        <v>5</v>
      </c>
      <c r="Y389" s="5" t="n">
        <v>1</v>
      </c>
      <c r="Z389" s="5" t="n">
        <v>45</v>
      </c>
      <c r="AA389" s="5" t="n">
        <v>16785</v>
      </c>
      <c r="AB389" s="5" t="n">
        <v>11068</v>
      </c>
      <c r="AC389" s="5" t="n">
        <v>791</v>
      </c>
      <c r="AD389" s="6" t="n">
        <f aca="false">+(B389-B388)/(A389-A388)</f>
        <v>35.1300345224584</v>
      </c>
      <c r="AE389" s="33" t="n">
        <f aca="false">+(C389-C388)/(A389-A388)</f>
        <v>16.5707710011596</v>
      </c>
      <c r="AF389" s="6" t="n">
        <f aca="false">+AD389-AE389</f>
        <v>18.5592635212988</v>
      </c>
      <c r="AG389" s="6" t="n">
        <f aca="false">AVERAGE(D389:E389)</f>
        <v>4.9</v>
      </c>
      <c r="AH389" s="7" t="n">
        <f aca="false">(G389+G388)/2</f>
        <v>8.5</v>
      </c>
      <c r="AI389" s="7" t="n">
        <f aca="false">+G389-F389</f>
        <v>-0.0999999999999996</v>
      </c>
      <c r="AJ389" s="8" t="n">
        <f aca="false">(+A389-A388)*24</f>
        <v>72.4166666666279</v>
      </c>
      <c r="AK389" s="8" t="n">
        <f aca="false">+AB389-AB388</f>
        <v>23</v>
      </c>
      <c r="AL389" s="8" t="n">
        <f aca="false">+AK389/AJ389*100</f>
        <v>31.7606444188893</v>
      </c>
      <c r="AM389" s="9" t="n">
        <f aca="false">+(C389-C388)/AK389</f>
        <v>2.17391304347826</v>
      </c>
      <c r="AN389" s="8" t="n">
        <f aca="false">+AK389/AJ389*24</f>
        <v>7.62255466053343</v>
      </c>
      <c r="AO389" s="8" t="n">
        <f aca="false">+AC389-AC388</f>
        <v>0</v>
      </c>
      <c r="AP389" s="8" t="n">
        <f aca="false">+AO389/AJ389*24</f>
        <v>0</v>
      </c>
      <c r="AQ389" s="8" t="n">
        <f aca="false">+AA389-AA388</f>
        <v>57</v>
      </c>
      <c r="AR389" s="6" t="n">
        <f aca="false">+AQ389/AJ389</f>
        <v>0.787111622555082</v>
      </c>
      <c r="AS389" s="6" t="n">
        <f aca="false">+AR389*24</f>
        <v>18.890678941322</v>
      </c>
      <c r="AT389" s="8" t="n">
        <f aca="false">+AJ389/AQ389*60</f>
        <v>76.2280701753978</v>
      </c>
      <c r="AU389" s="8" t="n">
        <f aca="false">+AK389/AQ389*60</f>
        <v>24.2105263157895</v>
      </c>
      <c r="AV389" s="32"/>
    </row>
    <row collapsed="false" customFormat="false" customHeight="false" hidden="false" ht="12.65" outlineLevel="0" r="390">
      <c r="A390" s="37" t="n">
        <v>40859.78125</v>
      </c>
      <c r="B390" s="5" t="n">
        <v>57048</v>
      </c>
      <c r="C390" s="5" t="n">
        <v>119462</v>
      </c>
      <c r="D390" s="4" t="n">
        <v>8.4</v>
      </c>
      <c r="E390" s="53" t="n">
        <v>1.3</v>
      </c>
      <c r="F390" s="4" t="n">
        <v>4.2</v>
      </c>
      <c r="G390" s="4" t="n">
        <v>4</v>
      </c>
      <c r="H390" s="4" t="n">
        <v>20.5</v>
      </c>
      <c r="I390" s="4" t="n">
        <v>21.9</v>
      </c>
      <c r="J390" s="4" t="n">
        <v>20</v>
      </c>
      <c r="K390" s="4" t="n">
        <v>20</v>
      </c>
      <c r="L390" s="4" t="n">
        <v>21.9</v>
      </c>
      <c r="M390" s="4" t="n">
        <v>19.6</v>
      </c>
      <c r="N390" s="4" t="n">
        <v>20</v>
      </c>
      <c r="O390" s="5" t="n">
        <v>20</v>
      </c>
      <c r="P390" s="5" t="n">
        <v>7</v>
      </c>
      <c r="Q390" s="5" t="n">
        <v>0</v>
      </c>
      <c r="R390" s="5" t="n">
        <v>6</v>
      </c>
      <c r="S390" s="5" t="s">
        <v>48</v>
      </c>
      <c r="T390" s="5" t="s">
        <v>48</v>
      </c>
      <c r="U390" s="5" t="n">
        <v>28</v>
      </c>
      <c r="V390" s="5" t="n">
        <v>33</v>
      </c>
      <c r="W390" s="5" t="n">
        <v>28</v>
      </c>
      <c r="X390" s="5" t="n">
        <v>6</v>
      </c>
      <c r="Y390" s="5" t="n">
        <v>6</v>
      </c>
      <c r="Z390" s="5" t="n">
        <v>43</v>
      </c>
      <c r="AA390" s="5" t="n">
        <v>16846</v>
      </c>
      <c r="AB390" s="5" t="n">
        <v>11091</v>
      </c>
      <c r="AC390" s="5" t="n">
        <v>791</v>
      </c>
      <c r="AD390" s="6" t="n">
        <f aca="false">+(B390-B389)/(A390-A389)</f>
        <v>35.0181818181911</v>
      </c>
      <c r="AE390" s="33" t="n">
        <f aca="false">+(C390-C389)/(A390-A389)</f>
        <v>16.3636363636407</v>
      </c>
      <c r="AF390" s="6" t="n">
        <f aca="false">+AD390-AE390</f>
        <v>18.6545454545504</v>
      </c>
      <c r="AG390" s="6" t="n">
        <f aca="false">AVERAGE(D390:E390)</f>
        <v>4.85</v>
      </c>
      <c r="AH390" s="7" t="n">
        <f aca="false">(G390+G389)/2</f>
        <v>6</v>
      </c>
      <c r="AI390" s="7" t="n">
        <f aca="false">+G390-F390</f>
        <v>-0.2</v>
      </c>
      <c r="AJ390" s="8" t="n">
        <f aca="false">(+A390-A389)*24</f>
        <v>73.3333333333139</v>
      </c>
      <c r="AK390" s="8" t="n">
        <f aca="false">+AB390-AB389</f>
        <v>23</v>
      </c>
      <c r="AL390" s="8" t="n">
        <f aca="false">+AK390/AJ390*100</f>
        <v>31.3636363636447</v>
      </c>
      <c r="AM390" s="9" t="n">
        <f aca="false">+(C390-C389)/AK390</f>
        <v>2.17391304347826</v>
      </c>
      <c r="AN390" s="8" t="n">
        <f aca="false">+AK390/AJ390*24</f>
        <v>7.52727272727472</v>
      </c>
      <c r="AO390" s="8" t="n">
        <f aca="false">+AC390-AC389</f>
        <v>0</v>
      </c>
      <c r="AP390" s="8" t="n">
        <f aca="false">+AO390/AJ390*24</f>
        <v>0</v>
      </c>
      <c r="AQ390" s="8" t="n">
        <f aca="false">+AA390-AA389</f>
        <v>61</v>
      </c>
      <c r="AR390" s="6" t="n">
        <f aca="false">+AQ390/AJ390</f>
        <v>0.831818181818402</v>
      </c>
      <c r="AS390" s="6" t="n">
        <f aca="false">+AR390*24</f>
        <v>19.9636363636416</v>
      </c>
      <c r="AT390" s="8" t="n">
        <f aca="false">+AJ390/AQ390*60</f>
        <v>72.1311475409645</v>
      </c>
      <c r="AU390" s="8" t="n">
        <f aca="false">+AK390/AQ390*60</f>
        <v>22.6229508196721</v>
      </c>
      <c r="AV390" s="32" t="s">
        <v>223</v>
      </c>
    </row>
    <row collapsed="false" customFormat="false" customHeight="false" hidden="false" ht="12.65" outlineLevel="0" r="391">
      <c r="A391" s="37" t="n">
        <v>40860.8923611111</v>
      </c>
      <c r="B391" s="5" t="n">
        <v>57091</v>
      </c>
      <c r="C391" s="5" t="n">
        <v>119487</v>
      </c>
      <c r="D391" s="4" t="n">
        <v>8.4</v>
      </c>
      <c r="E391" s="53" t="n">
        <v>2</v>
      </c>
      <c r="F391" s="4" t="n">
        <v>3.4</v>
      </c>
      <c r="G391" s="4" t="n">
        <v>3</v>
      </c>
      <c r="H391" s="4" t="n">
        <v>20.9</v>
      </c>
      <c r="I391" s="4" t="n">
        <v>22.4</v>
      </c>
      <c r="J391" s="4" t="n">
        <v>20.5</v>
      </c>
      <c r="K391" s="4" t="n">
        <v>21.6</v>
      </c>
      <c r="L391" s="4" t="n">
        <v>22.3</v>
      </c>
      <c r="M391" s="4" t="n">
        <v>20</v>
      </c>
      <c r="N391" s="4" t="n">
        <v>21.5</v>
      </c>
      <c r="O391" s="5" t="n">
        <v>20</v>
      </c>
      <c r="P391" s="5" t="n">
        <v>7</v>
      </c>
      <c r="Q391" s="5" t="n">
        <v>2</v>
      </c>
      <c r="R391" s="5" t="n">
        <v>6</v>
      </c>
      <c r="S391" s="5" t="s">
        <v>48</v>
      </c>
      <c r="T391" s="5" t="s">
        <v>48</v>
      </c>
      <c r="U391" s="5" t="n">
        <v>33</v>
      </c>
      <c r="V391" s="5" t="n">
        <v>31</v>
      </c>
      <c r="W391" s="5" t="n">
        <v>33</v>
      </c>
      <c r="X391" s="5" t="n">
        <v>4</v>
      </c>
      <c r="Y391" s="5" t="n">
        <v>3</v>
      </c>
      <c r="Z391" s="5" t="n">
        <v>46</v>
      </c>
      <c r="AA391" s="5" t="n">
        <v>16871</v>
      </c>
      <c r="AB391" s="5" t="n">
        <v>11102</v>
      </c>
      <c r="AC391" s="5" t="n">
        <v>791</v>
      </c>
      <c r="AD391" s="6" t="n">
        <f aca="false">+(B391-B390)/(A391-A390)</f>
        <v>38.7000000000563</v>
      </c>
      <c r="AE391" s="33" t="n">
        <f aca="false">+(C391-C390)/(A391-A390)</f>
        <v>22.5000000000327</v>
      </c>
      <c r="AF391" s="6" t="n">
        <f aca="false">+AD391-AE391</f>
        <v>16.2000000000236</v>
      </c>
      <c r="AG391" s="6" t="n">
        <f aca="false">AVERAGE(D391:E391)</f>
        <v>5.2</v>
      </c>
      <c r="AH391" s="7" t="n">
        <f aca="false">(G391+G390)/2</f>
        <v>3.5</v>
      </c>
      <c r="AI391" s="7" t="n">
        <f aca="false">+G391-F391</f>
        <v>-0.4</v>
      </c>
      <c r="AJ391" s="8" t="n">
        <f aca="false">(+A391-A390)*24</f>
        <v>26.6666666666279</v>
      </c>
      <c r="AK391" s="8" t="n">
        <f aca="false">+AB391-AB390</f>
        <v>11</v>
      </c>
      <c r="AL391" s="8" t="n">
        <f aca="false">+AK391/AJ391*100</f>
        <v>41.25000000006</v>
      </c>
      <c r="AM391" s="9" t="n">
        <f aca="false">+(C391-C390)/AK391</f>
        <v>2.27272727272727</v>
      </c>
      <c r="AN391" s="8" t="n">
        <f aca="false">+AK391/AJ391*24</f>
        <v>9.90000000001441</v>
      </c>
      <c r="AO391" s="8" t="n">
        <f aca="false">+AC391-AC390</f>
        <v>0</v>
      </c>
      <c r="AP391" s="8" t="n">
        <f aca="false">+AO391/AJ391*24</f>
        <v>0</v>
      </c>
      <c r="AQ391" s="8" t="n">
        <f aca="false">+AA391-AA390</f>
        <v>25</v>
      </c>
      <c r="AR391" s="6" t="n">
        <f aca="false">+AQ391/AJ391</f>
        <v>0.937500000001364</v>
      </c>
      <c r="AS391" s="6" t="n">
        <f aca="false">+AR391*24</f>
        <v>22.5000000000327</v>
      </c>
      <c r="AT391" s="8" t="n">
        <f aca="false">+AJ391/AQ391*60</f>
        <v>63.9999999999069</v>
      </c>
      <c r="AU391" s="8" t="n">
        <f aca="false">+AK391/AQ391*60</f>
        <v>26.4</v>
      </c>
      <c r="AV391" s="32" t="s">
        <v>224</v>
      </c>
    </row>
    <row collapsed="false" customFormat="false" customHeight="false" hidden="false" ht="12.65" outlineLevel="0" r="392">
      <c r="A392" s="37" t="n">
        <v>40861.7916666667</v>
      </c>
      <c r="B392" s="5" t="n">
        <v>57129</v>
      </c>
      <c r="C392" s="5" t="n">
        <v>119511</v>
      </c>
      <c r="D392" s="4" t="n">
        <v>6.9</v>
      </c>
      <c r="E392" s="53" t="n">
        <v>2</v>
      </c>
      <c r="F392" s="4" t="n">
        <v>2.4</v>
      </c>
      <c r="G392" s="4" t="n">
        <v>2</v>
      </c>
      <c r="H392" s="4" t="n">
        <v>21.8</v>
      </c>
      <c r="I392" s="4" t="n">
        <v>22.4</v>
      </c>
      <c r="J392" s="4" t="n">
        <v>20.8</v>
      </c>
      <c r="K392" s="4" t="n">
        <v>21.6</v>
      </c>
      <c r="L392" s="4" t="n">
        <v>21.9</v>
      </c>
      <c r="M392" s="4" t="n">
        <v>20.1</v>
      </c>
      <c r="N392" s="4" t="n">
        <v>21</v>
      </c>
      <c r="O392" s="5" t="n">
        <v>20</v>
      </c>
      <c r="P392" s="5" t="n">
        <v>7</v>
      </c>
      <c r="Q392" s="5" t="n">
        <v>2</v>
      </c>
      <c r="R392" s="5" t="n">
        <v>6</v>
      </c>
      <c r="S392" s="5" t="s">
        <v>51</v>
      </c>
      <c r="T392" s="5" t="s">
        <v>48</v>
      </c>
      <c r="U392" s="5" t="n">
        <v>35</v>
      </c>
      <c r="V392" s="5" t="n">
        <v>32</v>
      </c>
      <c r="W392" s="5" t="n">
        <v>27</v>
      </c>
      <c r="X392" s="5" t="n">
        <v>5</v>
      </c>
      <c r="Y392" s="5" t="n">
        <v>1</v>
      </c>
      <c r="Z392" s="5" t="n">
        <v>43</v>
      </c>
      <c r="AA392" s="5" t="n">
        <v>16891</v>
      </c>
      <c r="AB392" s="5" t="n">
        <v>11111</v>
      </c>
      <c r="AC392" s="5" t="n">
        <v>792</v>
      </c>
      <c r="AD392" s="6" t="n">
        <f aca="false">+(B392-B391)/(A392-A391)</f>
        <v>42.2548262548642</v>
      </c>
      <c r="AE392" s="33" t="n">
        <f aca="false">+(C392-C391)/(A392-A391)</f>
        <v>26.6872586872827</v>
      </c>
      <c r="AF392" s="6" t="n">
        <f aca="false">+AD392-AE392</f>
        <v>15.5675675675816</v>
      </c>
      <c r="AG392" s="6" t="n">
        <f aca="false">AVERAGE(D392:E392)</f>
        <v>4.45</v>
      </c>
      <c r="AH392" s="7" t="n">
        <f aca="false">(G392+G391)/2</f>
        <v>2.5</v>
      </c>
      <c r="AI392" s="7" t="n">
        <f aca="false">+G392-F392</f>
        <v>-0.4</v>
      </c>
      <c r="AJ392" s="8" t="n">
        <f aca="false">(+A392-A391)*24</f>
        <v>21.5833333333139</v>
      </c>
      <c r="AK392" s="8" t="n">
        <f aca="false">+AB392-AB391</f>
        <v>9</v>
      </c>
      <c r="AL392" s="8" t="n">
        <f aca="false">+AK392/AJ392*100</f>
        <v>41.6988416988792</v>
      </c>
      <c r="AM392" s="9" t="n">
        <f aca="false">+(C392-C391)/AK392</f>
        <v>2.66666666666667</v>
      </c>
      <c r="AN392" s="8" t="n">
        <f aca="false">+AK392/AJ392*24</f>
        <v>10.007722007731</v>
      </c>
      <c r="AO392" s="8" t="n">
        <f aca="false">+AC392-AC391</f>
        <v>1</v>
      </c>
      <c r="AP392" s="8" t="n">
        <f aca="false">+AO392/AJ392*24</f>
        <v>1.11196911197011</v>
      </c>
      <c r="AQ392" s="8" t="n">
        <f aca="false">+AA392-AA391</f>
        <v>20</v>
      </c>
      <c r="AR392" s="6" t="n">
        <f aca="false">+AQ392/AJ392</f>
        <v>0.92664092664176</v>
      </c>
      <c r="AS392" s="6" t="n">
        <f aca="false">+AR392*24</f>
        <v>22.2393822394022</v>
      </c>
      <c r="AT392" s="8" t="n">
        <f aca="false">+AJ392/AQ392*60</f>
        <v>64.7499999999418</v>
      </c>
      <c r="AU392" s="8" t="n">
        <f aca="false">+AK392/AQ392*60</f>
        <v>27</v>
      </c>
      <c r="AV392" s="32" t="s">
        <v>225</v>
      </c>
    </row>
    <row collapsed="false" customFormat="false" customHeight="false" hidden="false" ht="12.65" outlineLevel="0" r="393">
      <c r="A393" s="37" t="n">
        <v>40862.3854166667</v>
      </c>
      <c r="B393" s="5" t="n">
        <v>57154</v>
      </c>
      <c r="C393" s="5" t="n">
        <v>119526</v>
      </c>
      <c r="D393" s="4" t="n">
        <v>2.4</v>
      </c>
      <c r="E393" s="53" t="n">
        <v>-0.4</v>
      </c>
      <c r="F393" s="4" t="n">
        <v>2.4</v>
      </c>
      <c r="G393" s="4" t="n">
        <v>2</v>
      </c>
      <c r="H393" s="4" t="n">
        <v>22.3</v>
      </c>
      <c r="I393" s="4" t="n">
        <v>22.4</v>
      </c>
      <c r="J393" s="4" t="n">
        <v>21</v>
      </c>
      <c r="K393" s="4" t="n">
        <v>21.6</v>
      </c>
      <c r="L393" s="4" t="n">
        <v>21.9</v>
      </c>
      <c r="M393" s="4" t="n">
        <v>20.5</v>
      </c>
      <c r="N393" s="4" t="n">
        <v>20.5</v>
      </c>
      <c r="O393" s="5" t="n">
        <v>20</v>
      </c>
      <c r="P393" s="5" t="n">
        <v>7</v>
      </c>
      <c r="Q393" s="5" t="n">
        <v>2</v>
      </c>
      <c r="R393" s="5" t="n">
        <v>6</v>
      </c>
      <c r="S393" s="5" t="s">
        <v>48</v>
      </c>
      <c r="T393" s="5" t="s">
        <v>48</v>
      </c>
      <c r="U393" s="5" t="n">
        <v>35</v>
      </c>
      <c r="V393" s="5" t="n">
        <v>38</v>
      </c>
      <c r="W393" s="5" t="n">
        <v>35</v>
      </c>
      <c r="X393" s="5" t="n">
        <v>3</v>
      </c>
      <c r="Y393" s="5" t="n">
        <v>5</v>
      </c>
      <c r="Z393" s="5" t="n">
        <v>42</v>
      </c>
      <c r="AA393" s="5" t="n">
        <v>16904</v>
      </c>
      <c r="AB393" s="5" t="n">
        <v>11118</v>
      </c>
      <c r="AC393" s="5" t="n">
        <v>792</v>
      </c>
      <c r="AD393" s="6" t="n">
        <f aca="false">+(B393-B392)/(A393-A392)</f>
        <v>42.1052631578947</v>
      </c>
      <c r="AE393" s="33" t="n">
        <f aca="false">+(C393-C392)/(A393-A392)</f>
        <v>25.2631578947368</v>
      </c>
      <c r="AF393" s="6" t="n">
        <f aca="false">+AD393-AE393</f>
        <v>16.8421052631579</v>
      </c>
      <c r="AG393" s="6" t="n">
        <f aca="false">AVERAGE(D393:E393)</f>
        <v>1</v>
      </c>
      <c r="AH393" s="7" t="n">
        <f aca="false">(G393+G392)/2</f>
        <v>2</v>
      </c>
      <c r="AI393" s="7" t="n">
        <f aca="false">+G393-F393</f>
        <v>-0.4</v>
      </c>
      <c r="AJ393" s="8" t="n">
        <f aca="false">(+A393-A392)*24</f>
        <v>14.25</v>
      </c>
      <c r="AK393" s="8" t="n">
        <f aca="false">+AB393-AB392</f>
        <v>7</v>
      </c>
      <c r="AL393" s="8" t="n">
        <f aca="false">+AK393/AJ393*100</f>
        <v>49.1228070175439</v>
      </c>
      <c r="AM393" s="9" t="n">
        <f aca="false">+(C393-C392)/AK393</f>
        <v>2.14285714285714</v>
      </c>
      <c r="AN393" s="8" t="n">
        <f aca="false">+AK393/AJ393*24</f>
        <v>11.7894736842105</v>
      </c>
      <c r="AO393" s="8" t="n">
        <f aca="false">+AC393-AC392</f>
        <v>0</v>
      </c>
      <c r="AP393" s="8" t="n">
        <f aca="false">+AO393/AJ393*24</f>
        <v>0</v>
      </c>
      <c r="AQ393" s="8" t="n">
        <f aca="false">+AA393-AA392</f>
        <v>13</v>
      </c>
      <c r="AR393" s="6" t="n">
        <f aca="false">+AQ393/AJ393</f>
        <v>0.912280701754386</v>
      </c>
      <c r="AS393" s="6" t="n">
        <f aca="false">+AR393*24</f>
        <v>21.8947368421053</v>
      </c>
      <c r="AT393" s="8" t="n">
        <f aca="false">+AJ393/AQ393*60</f>
        <v>65.7692307692308</v>
      </c>
      <c r="AU393" s="8" t="n">
        <f aca="false">+AK393/AQ393*60</f>
        <v>32.3076923076923</v>
      </c>
      <c r="AV393" s="32"/>
    </row>
    <row collapsed="false" customFormat="false" customHeight="false" hidden="false" ht="35.05" outlineLevel="0" r="394">
      <c r="A394" s="37" t="n">
        <v>40862.8923611111</v>
      </c>
      <c r="B394" s="5" t="n">
        <v>57176</v>
      </c>
      <c r="C394" s="5" t="n">
        <v>119536</v>
      </c>
      <c r="D394" s="4" t="n">
        <v>4.4</v>
      </c>
      <c r="E394" s="53" t="n">
        <v>0</v>
      </c>
      <c r="F394" s="4" t="n">
        <v>0.6</v>
      </c>
      <c r="G394" s="4" t="n">
        <v>0</v>
      </c>
      <c r="H394" s="4" t="n">
        <v>22.3</v>
      </c>
      <c r="I394" s="4" t="n">
        <v>22.9</v>
      </c>
      <c r="J394" s="4" t="n">
        <v>21.4</v>
      </c>
      <c r="K394" s="4" t="n">
        <v>21.3</v>
      </c>
      <c r="L394" s="4" t="n">
        <v>22.6</v>
      </c>
      <c r="M394" s="4" t="n">
        <v>20.5</v>
      </c>
      <c r="N394" s="4" t="n">
        <v>21</v>
      </c>
      <c r="O394" s="5" t="n">
        <v>20</v>
      </c>
      <c r="P394" s="5" t="n">
        <v>7</v>
      </c>
      <c r="Q394" s="5" t="n">
        <v>2</v>
      </c>
      <c r="R394" s="5" t="n">
        <v>6</v>
      </c>
      <c r="S394" s="5" t="s">
        <v>48</v>
      </c>
      <c r="T394" s="5" t="s">
        <v>48</v>
      </c>
      <c r="U394" s="5" t="n">
        <v>33</v>
      </c>
      <c r="V394" s="5" t="n">
        <v>33</v>
      </c>
      <c r="W394" s="5" t="n">
        <v>33</v>
      </c>
      <c r="X394" s="5" t="n">
        <v>3</v>
      </c>
      <c r="Y394" s="5" t="n">
        <v>3</v>
      </c>
      <c r="Z394" s="5" t="n">
        <v>46</v>
      </c>
      <c r="AA394" s="5" t="n">
        <v>16914</v>
      </c>
      <c r="AB394" s="5" t="n">
        <v>11123</v>
      </c>
      <c r="AC394" s="5" t="n">
        <v>792</v>
      </c>
      <c r="AD394" s="6" t="n">
        <f aca="false">+(B394-B393)/(A394-A393)</f>
        <v>43.3972602739034</v>
      </c>
      <c r="AE394" s="33" t="n">
        <f aca="false">+(C394-C393)/(A394-A393)</f>
        <v>19.7260273972288</v>
      </c>
      <c r="AF394" s="6" t="n">
        <f aca="false">+AD394-AE394</f>
        <v>23.6712328766746</v>
      </c>
      <c r="AG394" s="6" t="n">
        <f aca="false">AVERAGE(D394:E394)</f>
        <v>2.2</v>
      </c>
      <c r="AH394" s="7" t="n">
        <f aca="false">(G394+G393)/2</f>
        <v>1</v>
      </c>
      <c r="AI394" s="7" t="n">
        <f aca="false">+G394-F394</f>
        <v>-0.6</v>
      </c>
      <c r="AJ394" s="8" t="n">
        <f aca="false">(+A394-A393)*24</f>
        <v>12.1666666666861</v>
      </c>
      <c r="AK394" s="8" t="n">
        <f aca="false">+AB394-AB393</f>
        <v>5</v>
      </c>
      <c r="AL394" s="8" t="n">
        <f aca="false">+AK394/AJ394*100</f>
        <v>41.0958904108934</v>
      </c>
      <c r="AM394" s="9" t="n">
        <f aca="false">+(C394-C393)/AK394</f>
        <v>2</v>
      </c>
      <c r="AN394" s="8" t="n">
        <f aca="false">+AK394/AJ394*24</f>
        <v>9.86301369861441</v>
      </c>
      <c r="AO394" s="8" t="n">
        <f aca="false">+AC394-AC393</f>
        <v>0</v>
      </c>
      <c r="AP394" s="8" t="n">
        <f aca="false">+AO394/AJ394*24</f>
        <v>0</v>
      </c>
      <c r="AQ394" s="8" t="n">
        <f aca="false">+AA394-AA393</f>
        <v>10</v>
      </c>
      <c r="AR394" s="6" t="n">
        <f aca="false">+AQ394/AJ394</f>
        <v>0.821917808217867</v>
      </c>
      <c r="AS394" s="6" t="n">
        <f aca="false">+AR394*24</f>
        <v>19.7260273972288</v>
      </c>
      <c r="AT394" s="8" t="n">
        <f aca="false">+AJ394/AQ394*60</f>
        <v>73.0000000001164</v>
      </c>
      <c r="AU394" s="8" t="n">
        <f aca="false">+AK394/AQ394*60</f>
        <v>30</v>
      </c>
      <c r="AV394" s="32"/>
      <c r="AX394" s="5" t="s">
        <v>226</v>
      </c>
    </row>
    <row collapsed="false" customFormat="false" customHeight="false" hidden="false" ht="35.05" outlineLevel="0" r="395">
      <c r="A395" s="37" t="n">
        <v>40864.7361111111</v>
      </c>
      <c r="B395" s="5" t="n">
        <v>57251</v>
      </c>
      <c r="C395" s="5" t="n">
        <v>119582</v>
      </c>
      <c r="D395" s="4" t="n">
        <v>7.4</v>
      </c>
      <c r="E395" s="53" t="n">
        <v>-2.4</v>
      </c>
      <c r="F395" s="4" t="n">
        <v>3.3</v>
      </c>
      <c r="G395" s="4" t="n">
        <v>4</v>
      </c>
      <c r="H395" s="4" t="n">
        <v>20.9</v>
      </c>
      <c r="I395" s="4" t="n">
        <v>22.9</v>
      </c>
      <c r="J395" s="4" t="n">
        <v>20.5</v>
      </c>
      <c r="K395" s="4" t="n">
        <v>20.9</v>
      </c>
      <c r="L395" s="4" t="n">
        <v>21.9</v>
      </c>
      <c r="M395" s="4" t="n">
        <v>20.3</v>
      </c>
      <c r="N395" s="4" t="n">
        <v>20.5</v>
      </c>
      <c r="O395" s="5" t="n">
        <v>20</v>
      </c>
      <c r="P395" s="5" t="n">
        <v>7</v>
      </c>
      <c r="Q395" s="5" t="n">
        <v>2</v>
      </c>
      <c r="R395" s="5" t="n">
        <v>6</v>
      </c>
      <c r="S395" s="5" t="s">
        <v>48</v>
      </c>
      <c r="T395" s="5" t="s">
        <v>48</v>
      </c>
      <c r="U395" s="5" t="n">
        <v>32</v>
      </c>
      <c r="V395" s="5" t="n">
        <v>37</v>
      </c>
      <c r="W395" s="5" t="n">
        <v>32</v>
      </c>
      <c r="X395" s="5" t="n">
        <v>3</v>
      </c>
      <c r="Y395" s="5" t="n">
        <v>2</v>
      </c>
      <c r="Z395" s="5" t="n">
        <v>46</v>
      </c>
      <c r="AA395" s="5" t="n">
        <v>16955</v>
      </c>
      <c r="AB395" s="5" t="n">
        <v>11144</v>
      </c>
      <c r="AC395" s="5" t="n">
        <v>792</v>
      </c>
      <c r="AD395" s="6" t="n">
        <f aca="false">+(B395-B394)/(A395-A394)</f>
        <v>40.6779661016949</v>
      </c>
      <c r="AE395" s="33" t="n">
        <f aca="false">+(C395-C394)/(A395-A394)</f>
        <v>24.9491525423729</v>
      </c>
      <c r="AF395" s="6" t="n">
        <f aca="false">+AD395-AE395</f>
        <v>15.728813559322</v>
      </c>
      <c r="AG395" s="6" t="n">
        <f aca="false">AVERAGE(D395:E395)</f>
        <v>2.5</v>
      </c>
      <c r="AH395" s="7" t="n">
        <f aca="false">(G395+G394)/2</f>
        <v>2</v>
      </c>
      <c r="AI395" s="7" t="n">
        <f aca="false">+G395-F395</f>
        <v>0.7</v>
      </c>
      <c r="AJ395" s="8" t="n">
        <f aca="false">(+A395-A394)*24</f>
        <v>44.25</v>
      </c>
      <c r="AK395" s="8" t="n">
        <f aca="false">+AB395-AB394</f>
        <v>21</v>
      </c>
      <c r="AL395" s="8" t="n">
        <f aca="false">+AK395/AJ395*100</f>
        <v>47.4576271186441</v>
      </c>
      <c r="AM395" s="9" t="n">
        <f aca="false">+(C395-C394)/AK395</f>
        <v>2.19047619047619</v>
      </c>
      <c r="AN395" s="8" t="n">
        <f aca="false">+AK395/AJ395*24</f>
        <v>11.3898305084746</v>
      </c>
      <c r="AO395" s="8" t="n">
        <f aca="false">+AC395-AC394</f>
        <v>0</v>
      </c>
      <c r="AP395" s="8" t="n">
        <f aca="false">+AO395/AJ395*24</f>
        <v>0</v>
      </c>
      <c r="AQ395" s="8" t="n">
        <f aca="false">+AA395-AA394</f>
        <v>41</v>
      </c>
      <c r="AR395" s="6" t="n">
        <f aca="false">+AQ395/AJ395</f>
        <v>0.926553672316384</v>
      </c>
      <c r="AS395" s="6" t="n">
        <f aca="false">+AR395*24</f>
        <v>22.2372881355932</v>
      </c>
      <c r="AT395" s="8" t="n">
        <f aca="false">+AJ395/AQ395*60</f>
        <v>64.7560975609756</v>
      </c>
      <c r="AU395" s="8" t="n">
        <f aca="false">+AK395/AQ395*60</f>
        <v>30.7317073170732</v>
      </c>
      <c r="AV395" s="32"/>
      <c r="AX395" s="5" t="s">
        <v>227</v>
      </c>
    </row>
    <row collapsed="false" customFormat="false" customHeight="false" hidden="false" ht="12.65" outlineLevel="0" r="396">
      <c r="A396" s="37" t="n">
        <v>40866.7152777778</v>
      </c>
      <c r="B396" s="5" t="n">
        <v>57316</v>
      </c>
      <c r="C396" s="5" t="n">
        <v>119613</v>
      </c>
      <c r="D396" s="4" t="n">
        <v>10.6</v>
      </c>
      <c r="E396" s="53" t="n">
        <v>3</v>
      </c>
      <c r="F396" s="4" t="n">
        <v>8.3</v>
      </c>
      <c r="G396" s="4" t="n">
        <v>8</v>
      </c>
      <c r="H396" s="4" t="n">
        <v>21.3</v>
      </c>
      <c r="I396" s="4" t="n">
        <v>22.1</v>
      </c>
      <c r="J396" s="4" t="n">
        <v>20.5</v>
      </c>
      <c r="K396" s="4" t="n">
        <v>21.4</v>
      </c>
      <c r="L396" s="4" t="n">
        <v>21.9</v>
      </c>
      <c r="M396" s="4" t="n">
        <v>20.5</v>
      </c>
      <c r="N396" s="4" t="n">
        <v>21</v>
      </c>
      <c r="O396" s="5" t="n">
        <v>20</v>
      </c>
      <c r="P396" s="5" t="n">
        <v>7</v>
      </c>
      <c r="Q396" s="5" t="n">
        <v>2</v>
      </c>
      <c r="R396" s="5" t="n">
        <v>6</v>
      </c>
      <c r="S396" s="5" t="s">
        <v>48</v>
      </c>
      <c r="T396" s="5" t="s">
        <v>48</v>
      </c>
      <c r="U396" s="5" t="n">
        <v>25</v>
      </c>
      <c r="V396" s="5" t="n">
        <v>28</v>
      </c>
      <c r="W396" s="5" t="n">
        <v>25</v>
      </c>
      <c r="X396" s="5" t="n">
        <v>9</v>
      </c>
      <c r="Y396" s="5" t="n">
        <v>9</v>
      </c>
      <c r="Z396" s="5" t="n">
        <v>45</v>
      </c>
      <c r="AA396" s="5" t="n">
        <v>16991</v>
      </c>
      <c r="AB396" s="5" t="n">
        <v>11159</v>
      </c>
      <c r="AC396" s="5" t="n">
        <v>792</v>
      </c>
      <c r="AD396" s="6" t="n">
        <f aca="false">+(B396-B395)/(A396-A395)</f>
        <v>32.8421052630774</v>
      </c>
      <c r="AE396" s="33" t="n">
        <f aca="false">+(C396-C395)/(A396-A395)</f>
        <v>15.6631578946985</v>
      </c>
      <c r="AF396" s="6" t="n">
        <f aca="false">+AD396-AE396</f>
        <v>17.178947368379</v>
      </c>
      <c r="AG396" s="6" t="n">
        <f aca="false">AVERAGE(D396:E396)</f>
        <v>6.8</v>
      </c>
      <c r="AH396" s="7" t="n">
        <f aca="false">(G396+G395)/2</f>
        <v>6</v>
      </c>
      <c r="AI396" s="7" t="n">
        <f aca="false">+G396-F396</f>
        <v>-0.300000000000001</v>
      </c>
      <c r="AJ396" s="8" t="n">
        <f aca="false">(+A396-A395)*24</f>
        <v>47.5000000001164</v>
      </c>
      <c r="AK396" s="8" t="n">
        <f aca="false">+AB396-AB395</f>
        <v>15</v>
      </c>
      <c r="AL396" s="8" t="n">
        <f aca="false">+AK396/AJ396*100</f>
        <v>31.5789473683437</v>
      </c>
      <c r="AM396" s="9" t="n">
        <f aca="false">+(C396-C395)/AK396</f>
        <v>2.06666666666667</v>
      </c>
      <c r="AN396" s="8" t="n">
        <f aca="false">+AK396/AJ396*24</f>
        <v>7.57894736840248</v>
      </c>
      <c r="AO396" s="8" t="n">
        <f aca="false">+AC396-AC395</f>
        <v>0</v>
      </c>
      <c r="AP396" s="8" t="n">
        <f aca="false">+AO396/AJ396*24</f>
        <v>0</v>
      </c>
      <c r="AQ396" s="8" t="n">
        <f aca="false">+AA396-AA395</f>
        <v>36</v>
      </c>
      <c r="AR396" s="6" t="n">
        <f aca="false">+AQ396/AJ396</f>
        <v>0.757894736840248</v>
      </c>
      <c r="AS396" s="6" t="n">
        <f aca="false">+AR396*24</f>
        <v>18.1894736841659</v>
      </c>
      <c r="AT396" s="8" t="n">
        <f aca="false">+AJ396/AQ396*60</f>
        <v>79.1666666668607</v>
      </c>
      <c r="AU396" s="8" t="n">
        <f aca="false">+AK396/AQ396*60</f>
        <v>25</v>
      </c>
      <c r="AV396" s="32" t="s">
        <v>228</v>
      </c>
      <c r="AX396" s="0"/>
    </row>
    <row collapsed="false" customFormat="false" customHeight="false" hidden="false" ht="12.65" outlineLevel="0" r="397">
      <c r="A397" s="37" t="n">
        <v>40867.7256944444</v>
      </c>
      <c r="B397" s="5" t="n">
        <v>57348</v>
      </c>
      <c r="C397" s="5" t="n">
        <v>119628</v>
      </c>
      <c r="D397" s="4" t="n">
        <v>9.7</v>
      </c>
      <c r="E397" s="53" t="n">
        <v>5.5</v>
      </c>
      <c r="F397" s="4" t="n">
        <v>5.8</v>
      </c>
      <c r="G397" s="4" t="n">
        <v>6</v>
      </c>
      <c r="H397" s="4" t="n">
        <v>21.6</v>
      </c>
      <c r="I397" s="4" t="n">
        <v>21.9</v>
      </c>
      <c r="J397" s="4" t="n">
        <v>20.9</v>
      </c>
      <c r="K397" s="4" t="n">
        <v>21.6</v>
      </c>
      <c r="L397" s="4" t="n">
        <v>22.4</v>
      </c>
      <c r="M397" s="4" t="n">
        <v>20.5</v>
      </c>
      <c r="N397" s="4" t="n">
        <v>21</v>
      </c>
      <c r="O397" s="5" t="n">
        <v>20</v>
      </c>
      <c r="P397" s="5" t="n">
        <v>7</v>
      </c>
      <c r="Q397" s="5" t="n">
        <v>2</v>
      </c>
      <c r="R397" s="5" t="n">
        <v>6</v>
      </c>
      <c r="S397" s="5" t="s">
        <v>48</v>
      </c>
      <c r="T397" s="5" t="s">
        <v>48</v>
      </c>
      <c r="U397" s="5" t="n">
        <v>25</v>
      </c>
      <c r="V397" s="5" t="n">
        <v>29</v>
      </c>
      <c r="W397" s="5" t="n">
        <v>25</v>
      </c>
      <c r="X397" s="5" t="n">
        <v>9</v>
      </c>
      <c r="Y397" s="5" t="n">
        <v>9</v>
      </c>
      <c r="Z397" s="5" t="n">
        <v>44</v>
      </c>
      <c r="AA397" s="5" t="n">
        <v>17007</v>
      </c>
      <c r="AB397" s="5" t="n">
        <v>11165</v>
      </c>
      <c r="AC397" s="5" t="n">
        <v>792</v>
      </c>
      <c r="AD397" s="6" t="n">
        <f aca="false">+(B397-B396)/(A397-A396)</f>
        <v>31.6701030928595</v>
      </c>
      <c r="AE397" s="33" t="n">
        <f aca="false">+(C397-C396)/(A397-A396)</f>
        <v>14.8453608247779</v>
      </c>
      <c r="AF397" s="6" t="n">
        <f aca="false">+AD397-AE397</f>
        <v>16.8247422680816</v>
      </c>
      <c r="AG397" s="6" t="n">
        <f aca="false">AVERAGE(D397:E397)</f>
        <v>7.6</v>
      </c>
      <c r="AH397" s="7" t="n">
        <f aca="false">(G397+G396)/2</f>
        <v>7</v>
      </c>
      <c r="AI397" s="7" t="n">
        <f aca="false">+G397-F397</f>
        <v>0.2</v>
      </c>
      <c r="AJ397" s="8" t="n">
        <f aca="false">(+A397-A396)*24</f>
        <v>24.2499999999418</v>
      </c>
      <c r="AK397" s="8" t="n">
        <f aca="false">+AB397-AB396</f>
        <v>6</v>
      </c>
      <c r="AL397" s="8" t="n">
        <f aca="false">+AK397/AJ397*100</f>
        <v>24.7422680412965</v>
      </c>
      <c r="AM397" s="9" t="n">
        <f aca="false">+(C397-C396)/AK397</f>
        <v>2.5</v>
      </c>
      <c r="AN397" s="8" t="n">
        <f aca="false">+AK397/AJ397*24</f>
        <v>5.93814432991116</v>
      </c>
      <c r="AO397" s="8" t="n">
        <f aca="false">+AC397-AC396</f>
        <v>0</v>
      </c>
      <c r="AP397" s="8" t="n">
        <f aca="false">+AO397/AJ397*24</f>
        <v>0</v>
      </c>
      <c r="AQ397" s="8" t="n">
        <f aca="false">+AA397-AA396</f>
        <v>16</v>
      </c>
      <c r="AR397" s="6" t="n">
        <f aca="false">+AQ397/AJ397</f>
        <v>0.659793814434573</v>
      </c>
      <c r="AS397" s="6" t="n">
        <f aca="false">+AR397*24</f>
        <v>15.8350515464298</v>
      </c>
      <c r="AT397" s="8" t="n">
        <f aca="false">+AJ397/AQ397*60</f>
        <v>90.9374999997817</v>
      </c>
      <c r="AU397" s="8" t="n">
        <f aca="false">+AK397/AQ397*60</f>
        <v>22.5</v>
      </c>
      <c r="AV397" s="32" t="s">
        <v>229</v>
      </c>
      <c r="AX397" s="0"/>
    </row>
    <row collapsed="false" customFormat="false" customHeight="false" hidden="false" ht="12.65" outlineLevel="0" r="398">
      <c r="A398" s="37" t="n">
        <v>40878</v>
      </c>
      <c r="B398" s="5" t="n">
        <v>57695</v>
      </c>
      <c r="C398" s="5" t="n">
        <v>119810</v>
      </c>
      <c r="D398" s="4" t="n">
        <v>11.9</v>
      </c>
      <c r="E398" s="53" t="n">
        <v>2</v>
      </c>
      <c r="F398" s="4" t="n">
        <v>8.4</v>
      </c>
      <c r="G398" s="4" t="n">
        <v>8</v>
      </c>
      <c r="H398" s="4" t="n">
        <v>20.3</v>
      </c>
      <c r="I398" s="4" t="n">
        <v>21.9</v>
      </c>
      <c r="J398" s="4" t="n">
        <v>18.5</v>
      </c>
      <c r="K398" s="4" t="n">
        <v>21.8</v>
      </c>
      <c r="L398" s="4" t="n">
        <v>22.4</v>
      </c>
      <c r="M398" s="4" t="n">
        <v>20</v>
      </c>
      <c r="N398" s="4" t="n">
        <v>21</v>
      </c>
      <c r="O398" s="5" t="n">
        <v>20</v>
      </c>
      <c r="P398" s="5" t="n">
        <v>7</v>
      </c>
      <c r="Q398" s="5" t="n">
        <v>1</v>
      </c>
      <c r="R398" s="5" t="n">
        <v>6</v>
      </c>
      <c r="S398" s="5" t="s">
        <v>48</v>
      </c>
      <c r="T398" s="5" t="s">
        <v>48</v>
      </c>
      <c r="U398" s="5" t="n">
        <v>28</v>
      </c>
      <c r="V398" s="5" t="n">
        <v>27</v>
      </c>
      <c r="W398" s="5" t="n">
        <v>28</v>
      </c>
      <c r="X398" s="5" t="n">
        <v>5</v>
      </c>
      <c r="Y398" s="5" t="n">
        <v>5</v>
      </c>
      <c r="Z398" s="5" t="n">
        <v>45</v>
      </c>
      <c r="AA398" s="5" t="n">
        <v>17228</v>
      </c>
      <c r="AB398" s="5" t="n">
        <v>11248</v>
      </c>
      <c r="AC398" s="5" t="n">
        <v>792</v>
      </c>
      <c r="AD398" s="6" t="n">
        <f aca="false">+(B398-B397)/(A398-A397)</f>
        <v>33.773572152757</v>
      </c>
      <c r="AE398" s="33" t="n">
        <f aca="false">+(C398-C397)/(A398-A397)</f>
        <v>17.7140925988524</v>
      </c>
      <c r="AF398" s="6" t="n">
        <f aca="false">+AD398-AE398</f>
        <v>16.0594795539046</v>
      </c>
      <c r="AG398" s="6" t="n">
        <f aca="false">AVERAGE(D398:E398)</f>
        <v>6.95</v>
      </c>
      <c r="AH398" s="7" t="n">
        <f aca="false">(G398+G397)/2</f>
        <v>7</v>
      </c>
      <c r="AI398" s="7" t="n">
        <f aca="false">+G398-F398</f>
        <v>-0.4</v>
      </c>
      <c r="AJ398" s="8" t="n">
        <f aca="false">(+A398-A397)*24</f>
        <v>246.583333333314</v>
      </c>
      <c r="AK398" s="8" t="n">
        <f aca="false">+AB398-AB397</f>
        <v>83</v>
      </c>
      <c r="AL398" s="8" t="n">
        <f aca="false">+AK398/AJ398*100</f>
        <v>33.6600202771233</v>
      </c>
      <c r="AM398" s="9" t="n">
        <f aca="false">+(C398-C397)/AK398</f>
        <v>2.19277108433735</v>
      </c>
      <c r="AN398" s="8" t="n">
        <f aca="false">+AK398/AJ398*24</f>
        <v>8.07840486650959</v>
      </c>
      <c r="AO398" s="8" t="n">
        <f aca="false">+AC398-AC397</f>
        <v>0</v>
      </c>
      <c r="AP398" s="8" t="n">
        <f aca="false">+AO398/AJ398*24</f>
        <v>0</v>
      </c>
      <c r="AQ398" s="8" t="n">
        <f aca="false">+AA398-AA397</f>
        <v>221</v>
      </c>
      <c r="AR398" s="6" t="n">
        <f aca="false">+AQ398/AJ398</f>
        <v>0.89624873268003</v>
      </c>
      <c r="AS398" s="6" t="n">
        <f aca="false">+AR398*24</f>
        <v>21.5099695843207</v>
      </c>
      <c r="AT398" s="8" t="n">
        <f aca="false">+AJ398/AQ398*60</f>
        <v>66.9457013574608</v>
      </c>
      <c r="AU398" s="8" t="n">
        <f aca="false">+AK398/AQ398*60</f>
        <v>22.5339366515837</v>
      </c>
      <c r="AV398" s="32"/>
      <c r="AX398" s="0"/>
    </row>
    <row collapsed="false" customFormat="false" customHeight="false" hidden="false" ht="12.1" outlineLevel="0" r="399">
      <c r="A399" s="37"/>
      <c r="B399" s="5"/>
      <c r="C399" s="5"/>
      <c r="D399" s="4"/>
      <c r="E399" s="53"/>
      <c r="F399" s="4"/>
      <c r="O399" s="5"/>
      <c r="AE399" s="33"/>
      <c r="AV399" s="32"/>
      <c r="AX399" s="0"/>
    </row>
    <row collapsed="false" customFormat="false" customHeight="false" hidden="false" ht="12.65" outlineLevel="0" r="400">
      <c r="A400" s="37" t="n">
        <v>40882.4861111111</v>
      </c>
      <c r="B400" s="5" t="n">
        <v>57883</v>
      </c>
      <c r="C400" s="5" t="n">
        <v>119902</v>
      </c>
      <c r="D400" s="4" t="n">
        <v>9.4</v>
      </c>
      <c r="E400" s="53" t="n">
        <v>0</v>
      </c>
      <c r="F400" s="4" t="n">
        <v>4.9</v>
      </c>
      <c r="G400" s="4" t="n">
        <v>5</v>
      </c>
      <c r="H400" s="4" t="n">
        <v>21.3</v>
      </c>
      <c r="I400" s="4" t="n">
        <v>21.3</v>
      </c>
      <c r="J400" s="4" t="n">
        <v>19</v>
      </c>
      <c r="K400" s="4" t="n">
        <v>22.2</v>
      </c>
      <c r="L400" s="55" t="n">
        <v>22.4</v>
      </c>
      <c r="M400" s="4" t="n">
        <v>19.5</v>
      </c>
      <c r="N400" s="4" t="n">
        <v>21</v>
      </c>
      <c r="O400" s="5" t="n">
        <v>20</v>
      </c>
      <c r="P400" s="5" t="n">
        <v>7</v>
      </c>
      <c r="Q400" s="5" t="n">
        <v>1</v>
      </c>
      <c r="R400" s="5" t="n">
        <v>6</v>
      </c>
      <c r="S400" s="5" t="s">
        <v>48</v>
      </c>
      <c r="T400" s="5" t="s">
        <v>48</v>
      </c>
      <c r="U400" s="5" t="n">
        <v>28</v>
      </c>
      <c r="V400" s="5" t="n">
        <v>29</v>
      </c>
      <c r="W400" s="5" t="n">
        <v>28</v>
      </c>
      <c r="X400" s="5" t="n">
        <v>4</v>
      </c>
      <c r="Y400" s="5" t="n">
        <v>5</v>
      </c>
      <c r="Z400" s="5" t="n">
        <v>44</v>
      </c>
      <c r="AA400" s="5" t="n">
        <v>17329</v>
      </c>
      <c r="AB400" s="5" t="n">
        <v>11292</v>
      </c>
      <c r="AC400" s="5" t="n">
        <v>792</v>
      </c>
      <c r="AD400" s="6" t="n">
        <f aca="false">+(B400-B398)/(A400-A398)</f>
        <v>41.9071207430492</v>
      </c>
      <c r="AE400" s="33" t="n">
        <f aca="false">+(C400-C398)/(A400-A398)</f>
        <v>20.5077399380879</v>
      </c>
      <c r="AF400" s="6" t="n">
        <f aca="false">+AD400-AE400</f>
        <v>21.3993808049613</v>
      </c>
      <c r="AG400" s="6" t="n">
        <f aca="false">AVERAGE(D400:E400)</f>
        <v>4.7</v>
      </c>
      <c r="AH400" s="7" t="n">
        <f aca="false">(G400+G398)/2</f>
        <v>6.5</v>
      </c>
      <c r="AI400" s="7" t="n">
        <f aca="false">+G400-F400</f>
        <v>0.0999999999999996</v>
      </c>
      <c r="AJ400" s="8" t="n">
        <f aca="false">(+A400-A398)*24</f>
        <v>107.666666666628</v>
      </c>
      <c r="AK400" s="8" t="n">
        <f aca="false">+AB400-AB398</f>
        <v>44</v>
      </c>
      <c r="AL400" s="8" t="n">
        <f aca="false">+AK400/AJ400*100</f>
        <v>40.8668730650302</v>
      </c>
      <c r="AM400" s="9" t="n">
        <f aca="false">+(C400-C398)/AK400</f>
        <v>2.09090909090909</v>
      </c>
      <c r="AN400" s="8" t="n">
        <f aca="false">+AK400/AJ400*24</f>
        <v>9.80804953560725</v>
      </c>
      <c r="AO400" s="8" t="n">
        <f aca="false">+AC400-AC398</f>
        <v>0</v>
      </c>
      <c r="AP400" s="8" t="n">
        <f aca="false">+AO400/AJ400*24</f>
        <v>0</v>
      </c>
      <c r="AQ400" s="8" t="n">
        <f aca="false">+AA400-AA398</f>
        <v>101</v>
      </c>
      <c r="AR400" s="6" t="n">
        <f aca="false">+AQ400/AJ400</f>
        <v>0.938080495356375</v>
      </c>
      <c r="AS400" s="6" t="n">
        <f aca="false">+AR400*24</f>
        <v>22.513931888553</v>
      </c>
      <c r="AT400" s="8" t="n">
        <f aca="false">+AJ400/AQ400*60</f>
        <v>63.9603960395809</v>
      </c>
      <c r="AU400" s="8" t="n">
        <f aca="false">+AK400/AQ400*60</f>
        <v>26.1386138613861</v>
      </c>
      <c r="AV400" s="32" t="s">
        <v>230</v>
      </c>
      <c r="AX400" s="0"/>
    </row>
    <row collapsed="false" customFormat="false" customHeight="false" hidden="false" ht="12.65" outlineLevel="0" r="401">
      <c r="A401" s="37" t="n">
        <v>40887.5208333333</v>
      </c>
      <c r="B401" s="5" t="n">
        <v>58276</v>
      </c>
      <c r="C401" s="5" t="n">
        <v>120036</v>
      </c>
      <c r="D401" s="4" t="n">
        <v>6.9</v>
      </c>
      <c r="E401" s="53" t="n">
        <v>-5.9</v>
      </c>
      <c r="F401" s="4" t="n">
        <v>6.2</v>
      </c>
      <c r="G401" s="4" t="n">
        <v>6</v>
      </c>
      <c r="H401" s="4" t="n">
        <v>20.9</v>
      </c>
      <c r="I401" s="4" t="n">
        <v>21.9</v>
      </c>
      <c r="J401" s="4" t="n">
        <v>19.3</v>
      </c>
      <c r="K401" s="4" t="n">
        <v>20.7</v>
      </c>
      <c r="L401" s="55" t="n">
        <v>22.4</v>
      </c>
      <c r="M401" s="4" t="n">
        <v>19.5</v>
      </c>
      <c r="N401" s="4" t="n">
        <v>20.5</v>
      </c>
      <c r="O401" s="5" t="n">
        <v>20</v>
      </c>
      <c r="P401" s="5" t="n">
        <v>7</v>
      </c>
      <c r="Q401" s="5" t="n">
        <v>1</v>
      </c>
      <c r="R401" s="5" t="n">
        <v>6</v>
      </c>
      <c r="S401" s="5" t="s">
        <v>51</v>
      </c>
      <c r="T401" s="5" t="s">
        <v>48</v>
      </c>
      <c r="U401" s="5" t="n">
        <v>55</v>
      </c>
      <c r="V401" s="5" t="s">
        <v>63</v>
      </c>
      <c r="W401" s="5" t="n">
        <v>31</v>
      </c>
      <c r="X401" s="5" t="n">
        <v>2</v>
      </c>
      <c r="Y401" s="5" t="n">
        <v>0</v>
      </c>
      <c r="Z401" s="5" t="n">
        <v>51</v>
      </c>
      <c r="AA401" s="5" t="n">
        <v>17441</v>
      </c>
      <c r="AB401" s="5" t="n">
        <v>11356</v>
      </c>
      <c r="AC401" s="5" t="n">
        <v>792</v>
      </c>
      <c r="AD401" s="6" t="n">
        <f aca="false">+(B401-B400)/(A401-A400)</f>
        <v>78.0579310344201</v>
      </c>
      <c r="AE401" s="33" t="n">
        <f aca="false">+(C401-C400)/(A401-A400)</f>
        <v>26.6151724137717</v>
      </c>
      <c r="AF401" s="6" t="n">
        <f aca="false">+AD401-AE401</f>
        <v>51.4427586206484</v>
      </c>
      <c r="AG401" s="6" t="n">
        <f aca="false">AVERAGE(D401:E401)</f>
        <v>0.5</v>
      </c>
      <c r="AH401" s="7" t="n">
        <f aca="false">(G401+G400)/2</f>
        <v>5.5</v>
      </c>
      <c r="AI401" s="7" t="n">
        <f aca="false">+G401-F401</f>
        <v>-0.2</v>
      </c>
      <c r="AJ401" s="8" t="n">
        <f aca="false">(+A401-A400)*24</f>
        <v>120.83333333343</v>
      </c>
      <c r="AK401" s="8" t="n">
        <f aca="false">+AB401-AB400</f>
        <v>64</v>
      </c>
      <c r="AL401" s="8" t="n">
        <f aca="false">+AK401/AJ401*100</f>
        <v>52.9655172413368</v>
      </c>
      <c r="AM401" s="9" t="n">
        <f aca="false">+(C401-C400)/AK401</f>
        <v>2.09375</v>
      </c>
      <c r="AN401" s="8" t="n">
        <f aca="false">+AK401/AJ401*24</f>
        <v>12.7117241379208</v>
      </c>
      <c r="AO401" s="8" t="n">
        <f aca="false">+AC401-AC400</f>
        <v>0</v>
      </c>
      <c r="AP401" s="8" t="n">
        <f aca="false">+AO401/AJ401*24</f>
        <v>0</v>
      </c>
      <c r="AQ401" s="8" t="n">
        <f aca="false">+AA401-AA400</f>
        <v>112</v>
      </c>
      <c r="AR401" s="6" t="n">
        <f aca="false">+AQ401/AJ401</f>
        <v>0.926896551723394</v>
      </c>
      <c r="AS401" s="6" t="n">
        <f aca="false">+AR401*24</f>
        <v>22.2455172413615</v>
      </c>
      <c r="AT401" s="8" t="n">
        <f aca="false">+AJ401/AQ401*60</f>
        <v>64.7321428571948</v>
      </c>
      <c r="AU401" s="8" t="n">
        <f aca="false">+AK401/AQ401*60</f>
        <v>34.2857142857143</v>
      </c>
      <c r="AV401" s="32" t="s">
        <v>231</v>
      </c>
      <c r="AX401" s="0"/>
    </row>
    <row collapsed="false" customFormat="false" customHeight="false" hidden="false" ht="12.65" outlineLevel="0" r="402">
      <c r="A402" s="37" t="n">
        <v>40891.6875</v>
      </c>
      <c r="B402" s="5" t="n">
        <v>58522</v>
      </c>
      <c r="C402" s="5" t="n">
        <v>120135</v>
      </c>
      <c r="D402" s="4" t="n">
        <v>6.9</v>
      </c>
      <c r="E402" s="53" t="n">
        <v>-3.8</v>
      </c>
      <c r="F402" s="4" t="n">
        <v>6.8</v>
      </c>
      <c r="G402" s="4" t="n">
        <v>7</v>
      </c>
      <c r="H402" s="4" t="n">
        <v>19.8</v>
      </c>
      <c r="I402" s="4" t="n">
        <v>21.9</v>
      </c>
      <c r="J402" s="4" t="n">
        <v>19</v>
      </c>
      <c r="K402" s="4" t="n">
        <v>20</v>
      </c>
      <c r="L402" s="55" t="n">
        <v>21.9</v>
      </c>
      <c r="M402" s="4" t="n">
        <v>19.7</v>
      </c>
      <c r="N402" s="4" t="n">
        <v>20</v>
      </c>
      <c r="O402" s="5" t="n">
        <v>20</v>
      </c>
      <c r="P402" s="5" t="n">
        <v>7</v>
      </c>
      <c r="Q402" s="5" t="n">
        <v>1</v>
      </c>
      <c r="R402" s="5" t="n">
        <v>6</v>
      </c>
      <c r="S402" s="5" t="s">
        <v>48</v>
      </c>
      <c r="T402" s="5" t="s">
        <v>48</v>
      </c>
      <c r="U402" s="5" t="n">
        <v>30</v>
      </c>
      <c r="V402" s="5" t="n">
        <v>34</v>
      </c>
      <c r="W402" s="5" t="n">
        <v>30</v>
      </c>
      <c r="X402" s="5" t="n">
        <v>3</v>
      </c>
      <c r="Y402" s="5" t="n">
        <v>4</v>
      </c>
      <c r="Z402" s="5" t="n">
        <v>46</v>
      </c>
      <c r="AA402" s="5" t="n">
        <v>17536</v>
      </c>
      <c r="AB402" s="5" t="n">
        <v>11404</v>
      </c>
      <c r="AC402" s="5" t="n">
        <v>792</v>
      </c>
      <c r="AD402" s="6" t="n">
        <f aca="false">+(B402-B401)/(A402-A401)</f>
        <v>59.0400000000344</v>
      </c>
      <c r="AE402" s="33" t="n">
        <f aca="false">+(C402-C401)/(A402-A401)</f>
        <v>23.7600000000138</v>
      </c>
      <c r="AF402" s="6" t="n">
        <f aca="false">+AD402-AE402</f>
        <v>35.2800000000205</v>
      </c>
      <c r="AG402" s="6" t="n">
        <f aca="false">AVERAGE(D402:E402)</f>
        <v>1.55</v>
      </c>
      <c r="AH402" s="7" t="n">
        <f aca="false">(G402+G401)/2</f>
        <v>6.5</v>
      </c>
      <c r="AI402" s="7" t="n">
        <f aca="false">+G402-F402</f>
        <v>0.2</v>
      </c>
      <c r="AJ402" s="8" t="n">
        <f aca="false">(+A402-A401)*24</f>
        <v>99.9999999999418</v>
      </c>
      <c r="AK402" s="8" t="n">
        <f aca="false">+AB402-AB401</f>
        <v>48</v>
      </c>
      <c r="AL402" s="8" t="n">
        <f aca="false">+AK402/AJ402*100</f>
        <v>48.0000000000279</v>
      </c>
      <c r="AM402" s="9" t="n">
        <f aca="false">+(C402-C401)/AK402</f>
        <v>2.0625</v>
      </c>
      <c r="AN402" s="8" t="n">
        <f aca="false">+AK402/AJ402*24</f>
        <v>11.5200000000067</v>
      </c>
      <c r="AO402" s="8" t="n">
        <f aca="false">+AC402-AC401</f>
        <v>0</v>
      </c>
      <c r="AP402" s="8" t="n">
        <f aca="false">+AO402/AJ402*24</f>
        <v>0</v>
      </c>
      <c r="AQ402" s="8" t="n">
        <f aca="false">+AA402-AA401</f>
        <v>95</v>
      </c>
      <c r="AR402" s="6" t="n">
        <f aca="false">+AQ402/AJ402</f>
        <v>0.950000000000553</v>
      </c>
      <c r="AS402" s="6" t="n">
        <f aca="false">+AR402*24</f>
        <v>22.8000000000133</v>
      </c>
      <c r="AT402" s="8" t="n">
        <f aca="false">+AJ402/AQ402*60</f>
        <v>63.1578947368053</v>
      </c>
      <c r="AU402" s="8" t="n">
        <f aca="false">+AK402/AQ402*60</f>
        <v>30.3157894736842</v>
      </c>
      <c r="AV402" s="32" t="s">
        <v>232</v>
      </c>
      <c r="AX402" s="0"/>
    </row>
    <row collapsed="false" customFormat="false" customHeight="false" hidden="false" ht="12.65" outlineLevel="0" r="403">
      <c r="A403" s="37" t="n">
        <v>40894.5555555556</v>
      </c>
      <c r="B403" s="5" t="n">
        <v>58681</v>
      </c>
      <c r="C403" s="5" t="n">
        <v>120202</v>
      </c>
      <c r="D403" s="4" t="n">
        <v>7.4</v>
      </c>
      <c r="E403" s="53" t="n">
        <v>2</v>
      </c>
      <c r="F403" s="4" t="n">
        <v>2.2</v>
      </c>
      <c r="G403" s="4" t="n">
        <v>2</v>
      </c>
      <c r="H403" s="4" t="n">
        <v>20.3</v>
      </c>
      <c r="I403" s="4" t="n">
        <v>20.9</v>
      </c>
      <c r="J403" s="4" t="n">
        <v>19.3</v>
      </c>
      <c r="K403" s="4" t="n">
        <v>20.6</v>
      </c>
      <c r="L403" s="55" t="n">
        <v>21.1</v>
      </c>
      <c r="M403" s="4" t="n">
        <v>20</v>
      </c>
      <c r="N403" s="4" t="n">
        <v>20</v>
      </c>
      <c r="O403" s="5" t="n">
        <v>20</v>
      </c>
      <c r="P403" s="5" t="n">
        <v>7</v>
      </c>
      <c r="Q403" s="5" t="n">
        <v>1</v>
      </c>
      <c r="R403" s="5" t="n">
        <v>6</v>
      </c>
      <c r="S403" s="5" t="s">
        <v>48</v>
      </c>
      <c r="T403" s="5" t="s">
        <v>48</v>
      </c>
      <c r="U403" s="5" t="n">
        <v>35</v>
      </c>
      <c r="V403" s="5" t="n">
        <v>37</v>
      </c>
      <c r="W403" s="5" t="n">
        <v>34</v>
      </c>
      <c r="X403" s="5" t="n">
        <v>2</v>
      </c>
      <c r="Y403" s="5" t="n">
        <v>0</v>
      </c>
      <c r="Z403" s="5" t="n">
        <v>43</v>
      </c>
      <c r="AA403" s="5" t="n">
        <v>17602</v>
      </c>
      <c r="AB403" s="5" t="n">
        <v>11435</v>
      </c>
      <c r="AC403" s="5" t="n">
        <v>792</v>
      </c>
      <c r="AD403" s="6" t="n">
        <f aca="false">+(B403-B402)/(A403-A402)</f>
        <v>55.4382566586113</v>
      </c>
      <c r="AE403" s="33" t="n">
        <f aca="false">+(C403-C402)/(A403-A402)</f>
        <v>23.3607748184085</v>
      </c>
      <c r="AF403" s="6" t="n">
        <f aca="false">+AD403-AE403</f>
        <v>32.0774818402027</v>
      </c>
      <c r="AG403" s="6" t="n">
        <f aca="false">AVERAGE(D403:E403)</f>
        <v>4.7</v>
      </c>
      <c r="AH403" s="7" t="n">
        <f aca="false">(G403+G402)/2</f>
        <v>4.5</v>
      </c>
      <c r="AI403" s="7" t="n">
        <f aca="false">+G403-F403</f>
        <v>-0.2</v>
      </c>
      <c r="AJ403" s="8" t="n">
        <f aca="false">(+A403-A402)*24</f>
        <v>68.8333333333139</v>
      </c>
      <c r="AK403" s="8" t="n">
        <f aca="false">+AB403-AB402</f>
        <v>31</v>
      </c>
      <c r="AL403" s="8" t="n">
        <f aca="false">+AK403/AJ403*100</f>
        <v>45.0363196126035</v>
      </c>
      <c r="AM403" s="9" t="n">
        <f aca="false">+(C403-C402)/AK403</f>
        <v>2.16129032258064</v>
      </c>
      <c r="AN403" s="8" t="n">
        <f aca="false">+AK403/AJ403*24</f>
        <v>10.8087167070248</v>
      </c>
      <c r="AO403" s="8" t="n">
        <f aca="false">+AC403-AC402</f>
        <v>0</v>
      </c>
      <c r="AP403" s="8" t="n">
        <f aca="false">+AO403/AJ403*24</f>
        <v>0</v>
      </c>
      <c r="AQ403" s="8" t="n">
        <f aca="false">+AA403-AA402</f>
        <v>66</v>
      </c>
      <c r="AR403" s="6" t="n">
        <f aca="false">+AQ403/AJ403</f>
        <v>0.958837772397365</v>
      </c>
      <c r="AS403" s="6" t="n">
        <f aca="false">+AR403*24</f>
        <v>23.0121065375368</v>
      </c>
      <c r="AT403" s="8" t="n">
        <f aca="false">+AJ403/AQ403*60</f>
        <v>62.5757575757399</v>
      </c>
      <c r="AU403" s="8" t="n">
        <f aca="false">+AK403/AQ403*60</f>
        <v>28.1818181818182</v>
      </c>
      <c r="AV403" s="32" t="s">
        <v>232</v>
      </c>
      <c r="AX403" s="0"/>
    </row>
    <row collapsed="false" customFormat="false" customHeight="false" hidden="false" ht="12.65" outlineLevel="0" r="404">
      <c r="A404" s="37" t="n">
        <v>40895.6041666667</v>
      </c>
      <c r="B404" s="5" t="n">
        <v>58752</v>
      </c>
      <c r="C404" s="5" t="n">
        <v>120232</v>
      </c>
      <c r="D404" s="4" t="n">
        <v>2.5</v>
      </c>
      <c r="E404" s="53" t="n">
        <v>-0.3</v>
      </c>
      <c r="F404" s="4" t="n">
        <v>2.1</v>
      </c>
      <c r="G404" s="4" t="n">
        <v>2</v>
      </c>
      <c r="H404" s="4" t="n">
        <v>19.7</v>
      </c>
      <c r="I404" s="4" t="n">
        <v>20.4</v>
      </c>
      <c r="J404" s="4" t="n">
        <v>19.2</v>
      </c>
      <c r="K404" s="4" t="n">
        <v>20.1</v>
      </c>
      <c r="L404" s="55" t="n">
        <v>21.9</v>
      </c>
      <c r="M404" s="4" t="n">
        <v>20</v>
      </c>
      <c r="N404" s="4" t="n">
        <v>20</v>
      </c>
      <c r="O404" s="5" t="n">
        <v>20</v>
      </c>
      <c r="P404" s="5" t="n">
        <v>7</v>
      </c>
      <c r="Q404" s="5" t="n">
        <v>1</v>
      </c>
      <c r="R404" s="5" t="n">
        <v>6</v>
      </c>
      <c r="S404" s="5" t="s">
        <v>51</v>
      </c>
      <c r="T404" s="5" t="s">
        <v>48</v>
      </c>
      <c r="U404" s="5" t="n">
        <v>41</v>
      </c>
      <c r="V404" s="5" t="n">
        <v>37</v>
      </c>
      <c r="W404" s="5" t="n">
        <v>34</v>
      </c>
      <c r="X404" s="5" t="n">
        <v>1</v>
      </c>
      <c r="Y404" s="5" t="n">
        <v>-2</v>
      </c>
      <c r="Z404" s="5" t="n">
        <v>45</v>
      </c>
      <c r="AA404" s="5" t="n">
        <v>17625</v>
      </c>
      <c r="AB404" s="5" t="n">
        <v>11449</v>
      </c>
      <c r="AC404" s="5" t="n">
        <v>792</v>
      </c>
      <c r="AD404" s="6" t="n">
        <f aca="false">+(B404-B403)/(A404-A403)</f>
        <v>67.7086092716276</v>
      </c>
      <c r="AE404" s="33" t="n">
        <f aca="false">+(C404-C403)/(A404-A403)</f>
        <v>28.6092715232229</v>
      </c>
      <c r="AF404" s="6" t="n">
        <f aca="false">+AD404-AE404</f>
        <v>39.0993377484047</v>
      </c>
      <c r="AG404" s="6" t="n">
        <f aca="false">AVERAGE(D404:E404)</f>
        <v>1.1</v>
      </c>
      <c r="AH404" s="7" t="n">
        <f aca="false">(G404+G403)/2</f>
        <v>2</v>
      </c>
      <c r="AI404" s="7" t="n">
        <f aca="false">+G404-F404</f>
        <v>-0.1</v>
      </c>
      <c r="AJ404" s="8" t="n">
        <f aca="false">(+A404-A403)*24</f>
        <v>25.1666666666279</v>
      </c>
      <c r="AK404" s="8" t="n">
        <f aca="false">+AB404-AB403</f>
        <v>14</v>
      </c>
      <c r="AL404" s="8" t="n">
        <f aca="false">+AK404/AJ404*100</f>
        <v>55.6291390729335</v>
      </c>
      <c r="AM404" s="9" t="n">
        <f aca="false">+(C404-C403)/AK404</f>
        <v>2.14285714285714</v>
      </c>
      <c r="AN404" s="8" t="n">
        <f aca="false">+AK404/AJ404*24</f>
        <v>13.350993377504</v>
      </c>
      <c r="AO404" s="8" t="n">
        <f aca="false">+AC404-AC403</f>
        <v>0</v>
      </c>
      <c r="AP404" s="8" t="n">
        <f aca="false">+AO404/AJ404*24</f>
        <v>0</v>
      </c>
      <c r="AQ404" s="8" t="n">
        <f aca="false">+AA404-AA403</f>
        <v>23</v>
      </c>
      <c r="AR404" s="6" t="n">
        <f aca="false">+AQ404/AJ404</f>
        <v>0.913907284769621</v>
      </c>
      <c r="AS404" s="6" t="n">
        <f aca="false">+AR404*24</f>
        <v>21.9337748344709</v>
      </c>
      <c r="AT404" s="8" t="n">
        <f aca="false">+AJ404/AQ404*60</f>
        <v>65.6521739129422</v>
      </c>
      <c r="AU404" s="8" t="n">
        <f aca="false">+AK404/AQ404*60</f>
        <v>36.5217391304348</v>
      </c>
      <c r="AV404" s="32" t="s">
        <v>232</v>
      </c>
      <c r="AX404" s="0"/>
    </row>
    <row collapsed="false" customFormat="false" customHeight="false" hidden="false" ht="12.65" outlineLevel="0" r="405">
      <c r="A405" s="37" t="n">
        <v>40897.5173611111</v>
      </c>
      <c r="B405" s="5" t="n">
        <v>58884</v>
      </c>
      <c r="C405" s="5" t="n">
        <v>120289</v>
      </c>
      <c r="D405" s="4" t="n">
        <v>5.5</v>
      </c>
      <c r="E405" s="53" t="n">
        <v>-2</v>
      </c>
      <c r="F405" s="4" t="n">
        <v>2.4</v>
      </c>
      <c r="G405" s="4" t="n">
        <v>1</v>
      </c>
      <c r="H405" s="4" t="n">
        <v>21.7</v>
      </c>
      <c r="I405" s="4" t="n">
        <v>22.2</v>
      </c>
      <c r="J405" s="4" t="n">
        <v>19.5</v>
      </c>
      <c r="K405" s="4" t="n">
        <v>20.6</v>
      </c>
      <c r="L405" s="55" t="n">
        <v>21.9</v>
      </c>
      <c r="M405" s="4" t="n">
        <v>19.9</v>
      </c>
      <c r="N405" s="4" t="n">
        <v>20.5</v>
      </c>
      <c r="O405" s="5" t="n">
        <v>20</v>
      </c>
      <c r="P405" s="5" t="n">
        <v>7</v>
      </c>
      <c r="Q405" s="5" t="n">
        <v>1</v>
      </c>
      <c r="R405" s="5" t="n">
        <v>6</v>
      </c>
      <c r="S405" s="5" t="s">
        <v>51</v>
      </c>
      <c r="T405" s="5" t="s">
        <v>48</v>
      </c>
      <c r="U405" s="5" t="n">
        <v>41</v>
      </c>
      <c r="V405" s="5" t="n">
        <v>37</v>
      </c>
      <c r="W405" s="5" t="n">
        <v>33</v>
      </c>
      <c r="X405" s="5" t="n">
        <v>0</v>
      </c>
      <c r="Y405" s="5" t="n">
        <v>-2</v>
      </c>
      <c r="Z405" s="5" t="n">
        <v>44</v>
      </c>
      <c r="AA405" s="5" t="n">
        <v>17668</v>
      </c>
      <c r="AB405" s="5" t="n">
        <v>11477</v>
      </c>
      <c r="AC405" s="5" t="n">
        <v>792</v>
      </c>
      <c r="AD405" s="6" t="n">
        <f aca="false">+(B405-B404)/(A405-A404)</f>
        <v>68.9945553538728</v>
      </c>
      <c r="AE405" s="33" t="n">
        <f aca="false">+(C405-C404)/(A405-A404)</f>
        <v>29.7931034482633</v>
      </c>
      <c r="AF405" s="6" t="n">
        <f aca="false">+AD405-AE405</f>
        <v>39.2014519056096</v>
      </c>
      <c r="AG405" s="6" t="n">
        <f aca="false">AVERAGE(D405:E405)</f>
        <v>1.75</v>
      </c>
      <c r="AH405" s="7" t="n">
        <f aca="false">(G405+G404)/2</f>
        <v>1.5</v>
      </c>
      <c r="AI405" s="7" t="n">
        <f aca="false">+G405-F405</f>
        <v>-1.4</v>
      </c>
      <c r="AJ405" s="8" t="n">
        <f aca="false">(+A405-A404)*24</f>
        <v>45.9166666666861</v>
      </c>
      <c r="AK405" s="8" t="n">
        <f aca="false">+AB405-AB404</f>
        <v>28</v>
      </c>
      <c r="AL405" s="8" t="n">
        <f aca="false">+AK405/AJ405*100</f>
        <v>60.9800362976149</v>
      </c>
      <c r="AM405" s="9" t="n">
        <f aca="false">+(C405-C404)/AK405</f>
        <v>2.03571428571429</v>
      </c>
      <c r="AN405" s="8" t="n">
        <f aca="false">+AK405/AJ405*24</f>
        <v>14.6352087114276</v>
      </c>
      <c r="AO405" s="8" t="n">
        <f aca="false">+AC405-AC404</f>
        <v>0</v>
      </c>
      <c r="AP405" s="8" t="n">
        <f aca="false">+AO405/AJ405*24</f>
        <v>0</v>
      </c>
      <c r="AQ405" s="8" t="n">
        <f aca="false">+AA405-AA404</f>
        <v>43</v>
      </c>
      <c r="AR405" s="6" t="n">
        <f aca="false">+AQ405/AJ405</f>
        <v>0.936479128856229</v>
      </c>
      <c r="AS405" s="6" t="n">
        <f aca="false">+AR405*24</f>
        <v>22.4754990925495</v>
      </c>
      <c r="AT405" s="8" t="n">
        <f aca="false">+AJ405/AQ405*60</f>
        <v>64.0697674418876</v>
      </c>
      <c r="AU405" s="8" t="n">
        <f aca="false">+AK405/AQ405*60</f>
        <v>39.0697674418605</v>
      </c>
      <c r="AV405" s="32" t="s">
        <v>233</v>
      </c>
      <c r="AX405" s="0"/>
    </row>
    <row collapsed="false" customFormat="false" customHeight="false" hidden="false" ht="12.65" outlineLevel="0" r="406">
      <c r="A406" s="37" t="n">
        <v>40903.6631944444</v>
      </c>
      <c r="B406" s="5" t="n">
        <v>59384</v>
      </c>
      <c r="C406" s="5" t="n">
        <v>120418</v>
      </c>
      <c r="D406" s="4" t="n">
        <v>10.4</v>
      </c>
      <c r="E406" s="53" t="n">
        <v>-1.9</v>
      </c>
      <c r="F406" s="4" t="n">
        <v>8.8</v>
      </c>
      <c r="G406" s="4" t="n">
        <v>9</v>
      </c>
      <c r="H406" s="4" t="n">
        <v>20.8</v>
      </c>
      <c r="I406" s="4" t="n">
        <v>22.1</v>
      </c>
      <c r="J406" s="4" t="n">
        <v>20</v>
      </c>
      <c r="K406" s="4" t="n">
        <v>22.8</v>
      </c>
      <c r="L406" s="55" t="n">
        <v>23.9</v>
      </c>
      <c r="M406" s="4" t="n">
        <v>19.9</v>
      </c>
      <c r="N406" s="4" t="n">
        <v>22</v>
      </c>
      <c r="O406" s="5" t="n">
        <v>20</v>
      </c>
      <c r="P406" s="5" t="n">
        <v>7</v>
      </c>
      <c r="Q406" s="5" t="n">
        <v>1</v>
      </c>
      <c r="R406" s="5" t="n">
        <v>6</v>
      </c>
      <c r="S406" s="5" t="s">
        <v>48</v>
      </c>
      <c r="T406" s="5" t="s">
        <v>48</v>
      </c>
      <c r="U406" s="5" t="n">
        <v>24</v>
      </c>
      <c r="V406" s="5" t="n">
        <v>21</v>
      </c>
      <c r="W406" s="5" t="n">
        <v>24</v>
      </c>
      <c r="X406" s="5" t="n">
        <v>4</v>
      </c>
      <c r="Y406" s="5" t="n">
        <v>5</v>
      </c>
      <c r="Z406" s="5" t="n">
        <v>45</v>
      </c>
      <c r="AA406" s="5" t="n">
        <v>17793</v>
      </c>
      <c r="AB406" s="5" t="n">
        <v>11538</v>
      </c>
      <c r="AC406" s="5" t="n">
        <v>792</v>
      </c>
      <c r="AD406" s="6" t="n">
        <f aca="false">+(B406-B405)/(A406-A405)</f>
        <v>81.3559322033577</v>
      </c>
      <c r="AE406" s="33" t="n">
        <f aca="false">+(C406-C405)/(A406-A405)</f>
        <v>20.9898305084663</v>
      </c>
      <c r="AF406" s="6" t="n">
        <f aca="false">+AD406-AE406</f>
        <v>60.3661016948914</v>
      </c>
      <c r="AG406" s="6" t="n">
        <f aca="false">AVERAGE(D406:E406)</f>
        <v>4.25</v>
      </c>
      <c r="AH406" s="7" t="n">
        <f aca="false">(G406+G405)/2</f>
        <v>5</v>
      </c>
      <c r="AI406" s="7" t="n">
        <f aca="false">+G406-F406</f>
        <v>0.199999999999999</v>
      </c>
      <c r="AJ406" s="8" t="n">
        <f aca="false">(+A406-A405)*24</f>
        <v>147.500000000058</v>
      </c>
      <c r="AK406" s="8" t="n">
        <f aca="false">+AB406-AB405</f>
        <v>61</v>
      </c>
      <c r="AL406" s="8" t="n">
        <f aca="false">+AK406/AJ406*100</f>
        <v>41.3559322033735</v>
      </c>
      <c r="AM406" s="9" t="n">
        <f aca="false">+(C406-C405)/AK406</f>
        <v>2.11475409836066</v>
      </c>
      <c r="AN406" s="8" t="n">
        <f aca="false">+AK406/AJ406*24</f>
        <v>9.92542372880964</v>
      </c>
      <c r="AO406" s="8" t="n">
        <f aca="false">+AC406-AC405</f>
        <v>0</v>
      </c>
      <c r="AP406" s="8" t="n">
        <f aca="false">+AO406/AJ406*24</f>
        <v>0</v>
      </c>
      <c r="AQ406" s="8" t="n">
        <f aca="false">+AA406-AA405</f>
        <v>125</v>
      </c>
      <c r="AR406" s="6" t="n">
        <f aca="false">+AQ406/AJ406</f>
        <v>0.84745762711831</v>
      </c>
      <c r="AS406" s="6" t="n">
        <f aca="false">+AR406*24</f>
        <v>20.3389830508394</v>
      </c>
      <c r="AT406" s="8" t="n">
        <f aca="false">+AJ406/AQ406*60</f>
        <v>70.8000000000279</v>
      </c>
      <c r="AU406" s="8" t="n">
        <f aca="false">+AK406/AQ406*60</f>
        <v>29.28</v>
      </c>
      <c r="AV406" s="32" t="s">
        <v>234</v>
      </c>
      <c r="AX406" s="0"/>
    </row>
    <row collapsed="false" customFormat="false" customHeight="false" hidden="false" ht="12.65" outlineLevel="0" r="407">
      <c r="A407" s="37" t="n">
        <v>40904.7430555556</v>
      </c>
      <c r="B407" s="5" t="n">
        <v>59471</v>
      </c>
      <c r="C407" s="5" t="n">
        <v>120435</v>
      </c>
      <c r="D407" s="4" t="n">
        <v>9.4</v>
      </c>
      <c r="E407" s="53" t="n">
        <v>5.5</v>
      </c>
      <c r="F407" s="4" t="n">
        <v>5.7</v>
      </c>
      <c r="G407" s="4" t="n">
        <v>5</v>
      </c>
      <c r="H407" s="4" t="n">
        <v>20.8</v>
      </c>
      <c r="I407" s="4" t="n">
        <v>21.9</v>
      </c>
      <c r="J407" s="4" t="n">
        <v>20.5</v>
      </c>
      <c r="K407" s="4" t="n">
        <v>22.9</v>
      </c>
      <c r="L407" s="55" t="n">
        <v>23.4</v>
      </c>
      <c r="M407" s="4" t="n">
        <v>20.5</v>
      </c>
      <c r="N407" s="4" t="n">
        <v>22</v>
      </c>
      <c r="O407" s="5" t="n">
        <v>20</v>
      </c>
      <c r="P407" s="5" t="n">
        <v>7</v>
      </c>
      <c r="Q407" s="5" t="n">
        <v>1</v>
      </c>
      <c r="R407" s="5" t="n">
        <v>6</v>
      </c>
      <c r="S407" s="5" t="s">
        <v>48</v>
      </c>
      <c r="T407" s="5" t="s">
        <v>48</v>
      </c>
      <c r="U407" s="5" t="n">
        <v>22</v>
      </c>
      <c r="V407" s="5" t="n">
        <v>23</v>
      </c>
      <c r="W407" s="5" t="n">
        <v>22</v>
      </c>
      <c r="X407" s="5" t="n">
        <v>10</v>
      </c>
      <c r="Y407" s="5" t="n">
        <v>9</v>
      </c>
      <c r="Z407" s="5" t="n">
        <v>41</v>
      </c>
      <c r="AA407" s="5" t="n">
        <v>17815</v>
      </c>
      <c r="AB407" s="5" t="n">
        <v>11545</v>
      </c>
      <c r="AC407" s="5" t="n">
        <v>792</v>
      </c>
      <c r="AD407" s="6" t="n">
        <f aca="false">+(B407-B406)/(A407-A406)</f>
        <v>80.5659163988345</v>
      </c>
      <c r="AE407" s="33" t="n">
        <f aca="false">+(C407-C406)/(A407-A406)</f>
        <v>15.7427652733355</v>
      </c>
      <c r="AF407" s="6" t="n">
        <f aca="false">+AD407-AE407</f>
        <v>64.823151125499</v>
      </c>
      <c r="AG407" s="6" t="n">
        <f aca="false">AVERAGE(D407:E407)</f>
        <v>7.45</v>
      </c>
      <c r="AH407" s="7" t="n">
        <f aca="false">(G407+G406)/2</f>
        <v>7</v>
      </c>
      <c r="AI407" s="7" t="n">
        <f aca="false">+G407-F407</f>
        <v>-0.7</v>
      </c>
      <c r="AJ407" s="8" t="n">
        <f aca="false">(+A407-A406)*24</f>
        <v>25.9166666666279</v>
      </c>
      <c r="AK407" s="8" t="n">
        <f aca="false">+AB407-AB406</f>
        <v>7</v>
      </c>
      <c r="AL407" s="8" t="n">
        <f aca="false">+AK407/AJ407*100</f>
        <v>27.0096463022912</v>
      </c>
      <c r="AM407" s="9" t="n">
        <f aca="false">+(C407-C406)/AK407</f>
        <v>2.42857142857143</v>
      </c>
      <c r="AN407" s="8" t="n">
        <f aca="false">+AK407/AJ407*24</f>
        <v>6.4823151125499</v>
      </c>
      <c r="AO407" s="8" t="n">
        <f aca="false">+AC407-AC406</f>
        <v>0</v>
      </c>
      <c r="AP407" s="8" t="n">
        <f aca="false">+AO407/AJ407*24</f>
        <v>0</v>
      </c>
      <c r="AQ407" s="8" t="n">
        <f aca="false">+AA407-AA406</f>
        <v>22</v>
      </c>
      <c r="AR407" s="6" t="n">
        <f aca="false">+AQ407/AJ407</f>
        <v>0.848874598072011</v>
      </c>
      <c r="AS407" s="6" t="n">
        <f aca="false">+AR407*24</f>
        <v>20.3729903537283</v>
      </c>
      <c r="AT407" s="8" t="n">
        <f aca="false">+AJ407/AQ407*60</f>
        <v>70.6818181817124</v>
      </c>
      <c r="AU407" s="8" t="n">
        <f aca="false">+AK407/AQ407*60</f>
        <v>19.0909090909091</v>
      </c>
      <c r="AV407" s="32" t="s">
        <v>235</v>
      </c>
      <c r="AX407" s="0"/>
    </row>
    <row collapsed="false" customFormat="false" customHeight="false" hidden="false" ht="12.65" outlineLevel="0" r="408">
      <c r="A408" s="37" t="n">
        <v>40907.6041666667</v>
      </c>
      <c r="B408" s="5" t="n">
        <v>59622</v>
      </c>
      <c r="C408" s="5" t="n">
        <v>120496</v>
      </c>
      <c r="D408" s="4" t="n">
        <v>7.4</v>
      </c>
      <c r="E408" s="53" t="n">
        <v>2</v>
      </c>
      <c r="F408" s="4" t="n">
        <v>2.9</v>
      </c>
      <c r="G408" s="4" t="n">
        <v>3</v>
      </c>
      <c r="H408" s="4" t="n">
        <v>20.8</v>
      </c>
      <c r="I408" s="4" t="n">
        <v>21.9</v>
      </c>
      <c r="J408" s="4" t="n">
        <v>19.5</v>
      </c>
      <c r="K408" s="4" t="n">
        <v>21.9</v>
      </c>
      <c r="L408" s="55" t="n">
        <v>22.9</v>
      </c>
      <c r="M408" s="4" t="n">
        <v>20</v>
      </c>
      <c r="N408" s="4" t="n">
        <v>21</v>
      </c>
      <c r="O408" s="5" t="n">
        <v>20</v>
      </c>
      <c r="P408" s="5" t="n">
        <v>7</v>
      </c>
      <c r="Q408" s="5" t="n">
        <v>1</v>
      </c>
      <c r="R408" s="5" t="n">
        <v>6</v>
      </c>
      <c r="S408" s="5" t="s">
        <v>48</v>
      </c>
      <c r="T408" s="5" t="s">
        <v>48</v>
      </c>
      <c r="U408" s="5" t="n">
        <v>31</v>
      </c>
      <c r="V408" s="5" t="n">
        <v>30</v>
      </c>
      <c r="W408" s="5" t="n">
        <v>31</v>
      </c>
      <c r="X408" s="5" t="n">
        <v>3</v>
      </c>
      <c r="Y408" s="5" t="n">
        <v>3</v>
      </c>
      <c r="Z408" s="5" t="n">
        <v>45</v>
      </c>
      <c r="AA408" s="5" t="n">
        <v>17877</v>
      </c>
      <c r="AB408" s="5" t="n">
        <v>11571</v>
      </c>
      <c r="AC408" s="5" t="n">
        <v>793</v>
      </c>
      <c r="AD408" s="6" t="n">
        <f aca="false">+(B408-B407)/(A408-A407)</f>
        <v>52.776699029156</v>
      </c>
      <c r="AE408" s="33" t="n">
        <f aca="false">+(C408-C407)/(A408-A407)</f>
        <v>21.3203883495266</v>
      </c>
      <c r="AF408" s="6" t="n">
        <f aca="false">+AD408-AE408</f>
        <v>31.4563106796294</v>
      </c>
      <c r="AG408" s="6" t="n">
        <f aca="false">AVERAGE(D408:E408)</f>
        <v>4.7</v>
      </c>
      <c r="AH408" s="7" t="n">
        <f aca="false">(G408+G407)/2</f>
        <v>4</v>
      </c>
      <c r="AI408" s="7" t="n">
        <f aca="false">+G408-F408</f>
        <v>0.1</v>
      </c>
      <c r="AJ408" s="8" t="n">
        <f aca="false">(+A408-A407)*24</f>
        <v>68.6666666666279</v>
      </c>
      <c r="AK408" s="8" t="n">
        <f aca="false">+AB408-AB407</f>
        <v>26</v>
      </c>
      <c r="AL408" s="8" t="n">
        <f aca="false">+AK408/AJ408*100</f>
        <v>37.8640776699243</v>
      </c>
      <c r="AM408" s="9" t="n">
        <f aca="false">+(C408-C407)/AK408</f>
        <v>2.34615384615385</v>
      </c>
      <c r="AN408" s="8" t="n">
        <f aca="false">+AK408/AJ408*24</f>
        <v>9.08737864078184</v>
      </c>
      <c r="AO408" s="8" t="n">
        <f aca="false">+AC408-AC407</f>
        <v>1</v>
      </c>
      <c r="AP408" s="8" t="n">
        <f aca="false">+AO408/AJ408*24</f>
        <v>0.349514563106994</v>
      </c>
      <c r="AQ408" s="8" t="n">
        <f aca="false">+AA408-AA407</f>
        <v>62</v>
      </c>
      <c r="AR408" s="6" t="n">
        <f aca="false">+AQ408/AJ408</f>
        <v>0.902912621359734</v>
      </c>
      <c r="AS408" s="6" t="n">
        <f aca="false">+AR408*24</f>
        <v>21.6699029126336</v>
      </c>
      <c r="AT408" s="8" t="n">
        <f aca="false">+AJ408/AQ408*60</f>
        <v>66.4516129031883</v>
      </c>
      <c r="AU408" s="8" t="n">
        <f aca="false">+AK408/AQ408*60</f>
        <v>25.1612903225806</v>
      </c>
      <c r="AV408" s="32"/>
      <c r="AX408" s="0"/>
    </row>
    <row collapsed="false" customFormat="false" customHeight="false" hidden="false" ht="12.65" outlineLevel="0" r="409">
      <c r="A409" s="37" t="n">
        <v>40909</v>
      </c>
      <c r="B409" s="5" t="n">
        <v>59702</v>
      </c>
      <c r="C409" s="5" t="n">
        <v>120528</v>
      </c>
      <c r="D409" s="4"/>
      <c r="E409" s="53"/>
      <c r="F409" s="4"/>
      <c r="L409" s="55"/>
      <c r="O409" s="5"/>
      <c r="AA409" s="5" t="n">
        <v>17908</v>
      </c>
      <c r="AB409" s="5" t="n">
        <v>11587</v>
      </c>
      <c r="AC409" s="5" t="n">
        <v>793</v>
      </c>
      <c r="AD409" s="6" t="n">
        <f aca="false">+(B409-B408)/(A409-A408)</f>
        <v>57.3134328357213</v>
      </c>
      <c r="AE409" s="33" t="n">
        <f aca="false">+(C409-C408)/(A409-A408)</f>
        <v>22.9253731342885</v>
      </c>
      <c r="AF409" s="6" t="n">
        <f aca="false">+AD409-AE409</f>
        <v>34.3880597014328</v>
      </c>
      <c r="AG409" s="6" t="e">
        <f aca="false">AVERAGE(D409:E409)</f>
        <v>#DIV/0!</v>
      </c>
      <c r="AH409" s="7" t="n">
        <f aca="false">(G409+G408)/2</f>
        <v>1.5</v>
      </c>
      <c r="AI409" s="7" t="n">
        <f aca="false">+G409-F409</f>
        <v>0</v>
      </c>
      <c r="AJ409" s="8" t="n">
        <f aca="false">(+A409-A408)*24</f>
        <v>33.5000000000582</v>
      </c>
      <c r="AK409" s="8" t="n">
        <f aca="false">+AB409-AB408</f>
        <v>16</v>
      </c>
      <c r="AL409" s="8" t="n">
        <f aca="false">+AK409/AJ409*100</f>
        <v>47.7611940297678</v>
      </c>
      <c r="AM409" s="9" t="n">
        <f aca="false">+(C409-C408)/AK409</f>
        <v>2</v>
      </c>
      <c r="AN409" s="8" t="n">
        <f aca="false">+AK409/AJ409*24</f>
        <v>11.4626865671443</v>
      </c>
      <c r="AO409" s="8" t="n">
        <f aca="false">+AC409-AC408</f>
        <v>0</v>
      </c>
      <c r="AP409" s="8" t="n">
        <f aca="false">+AO409/AJ409*24</f>
        <v>0</v>
      </c>
      <c r="AQ409" s="8" t="n">
        <f aca="false">+AA409-AA408</f>
        <v>31</v>
      </c>
      <c r="AR409" s="6" t="n">
        <f aca="false">+AQ409/AJ409</f>
        <v>0.92537313432675</v>
      </c>
      <c r="AS409" s="6" t="n">
        <f aca="false">+AR409*24</f>
        <v>22.208955223842</v>
      </c>
      <c r="AT409" s="8" t="n">
        <f aca="false">+AJ409/AQ409*60</f>
        <v>64.838709677532</v>
      </c>
      <c r="AU409" s="8" t="n">
        <f aca="false">+AK409/AQ409*60</f>
        <v>30.9677419354839</v>
      </c>
      <c r="AV409" s="32"/>
      <c r="AX409" s="0"/>
    </row>
    <row collapsed="false" customFormat="false" customHeight="false" hidden="false" ht="12.65" outlineLevel="0" r="410">
      <c r="A410" s="37" t="n">
        <v>40909.46875</v>
      </c>
      <c r="B410" s="5" t="n">
        <v>59722</v>
      </c>
      <c r="C410" s="5" t="n">
        <v>120538</v>
      </c>
      <c r="D410" s="4" t="n">
        <v>4.4</v>
      </c>
      <c r="E410" s="53" t="n">
        <v>-3.9</v>
      </c>
      <c r="F410" s="4" t="n">
        <v>4.2</v>
      </c>
      <c r="G410" s="4" t="n">
        <v>4</v>
      </c>
      <c r="H410" s="4" t="n">
        <v>19.8</v>
      </c>
      <c r="I410" s="4" t="n">
        <v>21.9</v>
      </c>
      <c r="J410" s="4" t="n">
        <v>19.5</v>
      </c>
      <c r="K410" s="4" t="n">
        <v>21.1</v>
      </c>
      <c r="L410" s="55" t="n">
        <v>23.4</v>
      </c>
      <c r="M410" s="4" t="n">
        <v>20</v>
      </c>
      <c r="N410" s="4" t="n">
        <v>20.5</v>
      </c>
      <c r="O410" s="5" t="n">
        <v>20</v>
      </c>
      <c r="P410" s="5" t="n">
        <v>7</v>
      </c>
      <c r="Q410" s="5" t="n">
        <v>1</v>
      </c>
      <c r="R410" s="5" t="n">
        <v>6</v>
      </c>
      <c r="S410" s="5" t="s">
        <v>51</v>
      </c>
      <c r="T410" s="5" t="s">
        <v>48</v>
      </c>
      <c r="U410" s="5" t="n">
        <v>40</v>
      </c>
      <c r="V410" s="5" t="n">
        <v>36</v>
      </c>
      <c r="W410" s="5" t="n">
        <v>32</v>
      </c>
      <c r="X410" s="5" t="n">
        <v>1</v>
      </c>
      <c r="Y410" s="5" t="n">
        <v>-1</v>
      </c>
      <c r="Z410" s="5" t="n">
        <v>41</v>
      </c>
      <c r="AA410" s="5" t="n">
        <v>17918</v>
      </c>
      <c r="AB410" s="5" t="n">
        <v>11592</v>
      </c>
      <c r="AC410" s="5" t="n">
        <v>793</v>
      </c>
      <c r="AD410" s="6" t="n">
        <f aca="false">+(B410-B409)/(A410-A409)</f>
        <v>42.6666666666667</v>
      </c>
      <c r="AE410" s="33" t="n">
        <f aca="false">+(C410-C409)/(A410-A409)</f>
        <v>21.3333333333333</v>
      </c>
      <c r="AF410" s="6" t="n">
        <f aca="false">+AD410-AE410</f>
        <v>21.3333333333333</v>
      </c>
      <c r="AG410" s="6" t="n">
        <f aca="false">AVERAGE(D410:E410)</f>
        <v>0.25</v>
      </c>
      <c r="AH410" s="7" t="n">
        <f aca="false">(G410+G409)/2</f>
        <v>2</v>
      </c>
      <c r="AI410" s="7" t="n">
        <f aca="false">+G410-F410</f>
        <v>-0.2</v>
      </c>
      <c r="AJ410" s="8" t="n">
        <f aca="false">(+A410-A409)*24</f>
        <v>11.25</v>
      </c>
      <c r="AK410" s="8" t="n">
        <f aca="false">+AB410-AB409</f>
        <v>5</v>
      </c>
      <c r="AL410" s="8" t="n">
        <f aca="false">+AK410/AJ410*100</f>
        <v>44.4444444444444</v>
      </c>
      <c r="AM410" s="9" t="n">
        <f aca="false">+(C410-C409)/AK410</f>
        <v>2</v>
      </c>
      <c r="AN410" s="8" t="n">
        <f aca="false">+AK410/AJ410*24</f>
        <v>10.6666666666667</v>
      </c>
      <c r="AO410" s="8" t="n">
        <f aca="false">+AC410-AC409</f>
        <v>0</v>
      </c>
      <c r="AP410" s="8" t="n">
        <f aca="false">+AO410/AJ410*24</f>
        <v>0</v>
      </c>
      <c r="AQ410" s="8" t="n">
        <f aca="false">+AA410-AA409</f>
        <v>10</v>
      </c>
      <c r="AR410" s="6" t="n">
        <f aca="false">+AQ410/AJ410</f>
        <v>0.888888888888889</v>
      </c>
      <c r="AS410" s="6" t="n">
        <f aca="false">+AR410*24</f>
        <v>21.3333333333333</v>
      </c>
      <c r="AT410" s="8" t="n">
        <f aca="false">+AJ410/AQ410*60</f>
        <v>67.5</v>
      </c>
      <c r="AU410" s="8" t="n">
        <f aca="false">+AK410/AQ410*60</f>
        <v>30</v>
      </c>
      <c r="AV410" s="32"/>
      <c r="AX410" s="0"/>
    </row>
    <row collapsed="false" customFormat="false" customHeight="false" hidden="false" ht="12.65" outlineLevel="0" r="411">
      <c r="A411" s="37" t="n">
        <v>40912.625</v>
      </c>
      <c r="B411" s="5" t="n">
        <v>59879</v>
      </c>
      <c r="C411" s="5" t="n">
        <v>120603</v>
      </c>
      <c r="D411" s="4" t="n">
        <v>7.4</v>
      </c>
      <c r="E411" s="53" t="n">
        <v>0.1</v>
      </c>
      <c r="F411" s="4" t="n">
        <v>4.7</v>
      </c>
      <c r="G411" s="4" t="n">
        <v>5</v>
      </c>
      <c r="H411" s="4" t="n">
        <v>20.2</v>
      </c>
      <c r="I411" s="4" t="n">
        <v>20.9</v>
      </c>
      <c r="J411" s="4" t="n">
        <v>19</v>
      </c>
      <c r="K411" s="4" t="n">
        <v>20.5</v>
      </c>
      <c r="L411" s="55" t="n">
        <v>22.9</v>
      </c>
      <c r="M411" s="4" t="n">
        <v>20</v>
      </c>
      <c r="N411" s="4" t="n">
        <v>20.5</v>
      </c>
      <c r="O411" s="5" t="n">
        <v>20</v>
      </c>
      <c r="P411" s="5" t="n">
        <v>7</v>
      </c>
      <c r="Q411" s="5" t="n">
        <v>1</v>
      </c>
      <c r="R411" s="5" t="n">
        <v>6</v>
      </c>
      <c r="S411" s="5" t="s">
        <v>48</v>
      </c>
      <c r="T411" s="5" t="s">
        <v>48</v>
      </c>
      <c r="U411" s="5" t="n">
        <v>31</v>
      </c>
      <c r="V411" s="5" t="n">
        <v>35</v>
      </c>
      <c r="W411" s="5" t="n">
        <v>31</v>
      </c>
      <c r="X411" s="5" t="n">
        <v>3</v>
      </c>
      <c r="Y411" s="5" t="n">
        <v>4</v>
      </c>
      <c r="Z411" s="5" t="n">
        <v>45</v>
      </c>
      <c r="AA411" s="5" t="n">
        <v>17986</v>
      </c>
      <c r="AB411" s="5" t="n">
        <v>11622</v>
      </c>
      <c r="AC411" s="5" t="n">
        <v>793</v>
      </c>
      <c r="AD411" s="6" t="n">
        <f aca="false">+(B411-B410)/(A411-A410)</f>
        <v>49.7425742574257</v>
      </c>
      <c r="AE411" s="33" t="n">
        <f aca="false">+(C411-C410)/(A411-A410)</f>
        <v>20.5940594059406</v>
      </c>
      <c r="AF411" s="6" t="n">
        <f aca="false">+AD411-AE411</f>
        <v>29.1485148514851</v>
      </c>
      <c r="AG411" s="6" t="n">
        <f aca="false">AVERAGE(D411:E411)</f>
        <v>3.75</v>
      </c>
      <c r="AH411" s="7" t="n">
        <f aca="false">(G411+G410)/2</f>
        <v>4.5</v>
      </c>
      <c r="AI411" s="7" t="n">
        <f aca="false">+G411-F411</f>
        <v>0.3</v>
      </c>
      <c r="AJ411" s="8" t="n">
        <f aca="false">(+A411-A410)*24</f>
        <v>75.75</v>
      </c>
      <c r="AK411" s="8" t="n">
        <f aca="false">+AB411-AB410</f>
        <v>30</v>
      </c>
      <c r="AL411" s="8" t="n">
        <f aca="false">+AK411/AJ411*100</f>
        <v>39.6039603960396</v>
      </c>
      <c r="AM411" s="9" t="n">
        <f aca="false">+(C411-C410)/AK411</f>
        <v>2.16666666666667</v>
      </c>
      <c r="AN411" s="8" t="n">
        <f aca="false">+AK411/AJ411*24</f>
        <v>9.50495049504951</v>
      </c>
      <c r="AO411" s="8" t="n">
        <f aca="false">+AC411-AC410</f>
        <v>0</v>
      </c>
      <c r="AP411" s="8" t="n">
        <f aca="false">+AO411/AJ411*24</f>
        <v>0</v>
      </c>
      <c r="AQ411" s="8" t="n">
        <f aca="false">+AA411-AA410</f>
        <v>68</v>
      </c>
      <c r="AR411" s="6" t="n">
        <f aca="false">+AQ411/AJ411</f>
        <v>0.897689768976898</v>
      </c>
      <c r="AS411" s="6" t="n">
        <f aca="false">+AR411*24</f>
        <v>21.5445544554455</v>
      </c>
      <c r="AT411" s="8" t="n">
        <f aca="false">+AJ411/AQ411*60</f>
        <v>66.8382352941177</v>
      </c>
      <c r="AU411" s="8" t="n">
        <f aca="false">+AK411/AQ411*60</f>
        <v>26.4705882352941</v>
      </c>
      <c r="AV411" s="32"/>
      <c r="AX411" s="0"/>
    </row>
    <row collapsed="false" customFormat="false" customHeight="false" hidden="false" ht="12.65" outlineLevel="0" r="412">
      <c r="A412" s="37" t="n">
        <v>40918.6666666667</v>
      </c>
      <c r="B412" s="5" t="n">
        <v>60202</v>
      </c>
      <c r="C412" s="5" t="n">
        <v>120774</v>
      </c>
      <c r="D412" s="4" t="n">
        <v>5.1</v>
      </c>
      <c r="E412" s="53" t="n">
        <v>-7.9</v>
      </c>
      <c r="F412" s="4" t="n">
        <v>4.6</v>
      </c>
      <c r="G412" s="4" t="n">
        <v>4</v>
      </c>
      <c r="H412" s="4" t="n">
        <v>20.9</v>
      </c>
      <c r="I412" s="4" t="n">
        <v>21.9</v>
      </c>
      <c r="J412" s="4" t="n">
        <v>19</v>
      </c>
      <c r="K412" s="4" t="n">
        <v>20.3</v>
      </c>
      <c r="L412" s="55" t="n">
        <v>22</v>
      </c>
      <c r="M412" s="4" t="n">
        <v>19.8</v>
      </c>
      <c r="N412" s="4" t="n">
        <v>20</v>
      </c>
      <c r="O412" s="5" t="n">
        <v>20</v>
      </c>
      <c r="P412" s="5" t="n">
        <v>7</v>
      </c>
      <c r="Q412" s="5" t="n">
        <v>1</v>
      </c>
      <c r="R412" s="5" t="n">
        <v>6</v>
      </c>
      <c r="S412" s="5" t="s">
        <v>51</v>
      </c>
      <c r="T412" s="5" t="s">
        <v>48</v>
      </c>
      <c r="U412" s="5" t="n">
        <v>44</v>
      </c>
      <c r="V412" s="5" t="s">
        <v>63</v>
      </c>
      <c r="W412" s="5" t="n">
        <v>34</v>
      </c>
      <c r="X412" s="5" t="n">
        <v>1</v>
      </c>
      <c r="Y412" s="5" t="n">
        <v>-1</v>
      </c>
      <c r="Z412" s="5" t="n">
        <v>42</v>
      </c>
      <c r="AA412" s="5" t="n">
        <v>18115</v>
      </c>
      <c r="AB412" s="5" t="n">
        <v>11704</v>
      </c>
      <c r="AC412" s="5" t="n">
        <v>793</v>
      </c>
      <c r="AD412" s="6" t="n">
        <f aca="false">+(B412-B411)/(A412-A411)</f>
        <v>53.4620689655387</v>
      </c>
      <c r="AE412" s="33" t="n">
        <f aca="false">+(C412-C411)/(A412-A411)</f>
        <v>28.3034482758734</v>
      </c>
      <c r="AF412" s="6" t="n">
        <f aca="false">+AD412-AE412</f>
        <v>25.1586206896653</v>
      </c>
      <c r="AG412" s="6" t="n">
        <f aca="false">AVERAGE(D412:E412)</f>
        <v>-1.4</v>
      </c>
      <c r="AH412" s="7" t="n">
        <f aca="false">(G412+G411)/2</f>
        <v>4.5</v>
      </c>
      <c r="AI412" s="7" t="n">
        <f aca="false">+G412-F412</f>
        <v>-0.6</v>
      </c>
      <c r="AJ412" s="8" t="n">
        <f aca="false">(+A412-A411)*24</f>
        <v>144.999999999942</v>
      </c>
      <c r="AK412" s="8" t="n">
        <f aca="false">+AB412-AB411</f>
        <v>82</v>
      </c>
      <c r="AL412" s="8" t="n">
        <f aca="false">+AK412/AJ412*100</f>
        <v>56.5517241379537</v>
      </c>
      <c r="AM412" s="9" t="n">
        <f aca="false">+(C412-C411)/AK412</f>
        <v>2.08536585365854</v>
      </c>
      <c r="AN412" s="8" t="n">
        <f aca="false">+AK412/AJ412*24</f>
        <v>13.5724137931089</v>
      </c>
      <c r="AO412" s="8" t="n">
        <f aca="false">+AC412-AC411</f>
        <v>0</v>
      </c>
      <c r="AP412" s="8" t="n">
        <f aca="false">+AO412/AJ412*24</f>
        <v>0</v>
      </c>
      <c r="AQ412" s="8" t="n">
        <f aca="false">+AA412-AA411</f>
        <v>129</v>
      </c>
      <c r="AR412" s="6" t="n">
        <f aca="false">+AQ412/AJ412</f>
        <v>0.88965517241415</v>
      </c>
      <c r="AS412" s="6" t="n">
        <f aca="false">+AR412*24</f>
        <v>21.3517241379396</v>
      </c>
      <c r="AT412" s="8" t="n">
        <f aca="false">+AJ412/AQ412*60</f>
        <v>67.4418604650892</v>
      </c>
      <c r="AU412" s="8" t="n">
        <f aca="false">+AK412/AQ412*60</f>
        <v>38.1395348837209</v>
      </c>
      <c r="AV412" s="32"/>
      <c r="AX412" s="0"/>
    </row>
    <row collapsed="false" customFormat="false" customHeight="false" hidden="false" ht="12.65" outlineLevel="0" r="413">
      <c r="A413" s="37" t="n">
        <v>40923.6875</v>
      </c>
      <c r="B413" s="5" t="n">
        <v>60440</v>
      </c>
      <c r="C413" s="5" t="n">
        <v>120890</v>
      </c>
      <c r="D413" s="4" t="n">
        <v>7.9</v>
      </c>
      <c r="E413" s="53" t="n">
        <v>-3.9</v>
      </c>
      <c r="F413" s="4" t="n">
        <v>1.4</v>
      </c>
      <c r="G413" s="4" t="n">
        <v>1</v>
      </c>
      <c r="H413" s="4" t="n">
        <v>20.6</v>
      </c>
      <c r="I413" s="4" t="n">
        <v>21.9</v>
      </c>
      <c r="J413" s="4" t="n">
        <v>17.8</v>
      </c>
      <c r="K413" s="4" t="n">
        <v>20.2</v>
      </c>
      <c r="L413" s="55" t="n">
        <v>22.5</v>
      </c>
      <c r="M413" s="4" t="n">
        <v>20</v>
      </c>
      <c r="N413" s="4" t="n">
        <v>20</v>
      </c>
      <c r="O413" s="5" t="n">
        <v>20</v>
      </c>
      <c r="P413" s="5" t="n">
        <v>7</v>
      </c>
      <c r="Q413" s="5" t="n">
        <v>1</v>
      </c>
      <c r="R413" s="5" t="n">
        <v>6</v>
      </c>
      <c r="S413" s="5" t="s">
        <v>51</v>
      </c>
      <c r="T413" s="5" t="s">
        <v>48</v>
      </c>
      <c r="U413" s="5" t="n">
        <v>39</v>
      </c>
      <c r="V413" s="5" t="n">
        <v>38</v>
      </c>
      <c r="W413" s="5" t="n">
        <v>30</v>
      </c>
      <c r="X413" s="5" t="n">
        <v>2</v>
      </c>
      <c r="Y413" s="5" t="n">
        <v>-1</v>
      </c>
      <c r="Z413" s="5" t="n">
        <v>45</v>
      </c>
      <c r="AA413" s="5" t="n">
        <v>18224</v>
      </c>
      <c r="AB413" s="5" t="n">
        <v>11759</v>
      </c>
      <c r="AC413" s="5" t="n">
        <v>793</v>
      </c>
      <c r="AD413" s="6" t="n">
        <f aca="false">+(B413-B412)/(A413-A412)</f>
        <v>47.4024896265331</v>
      </c>
      <c r="AE413" s="33" t="n">
        <f aca="false">+(C413-C412)/(A413-A412)</f>
        <v>23.1037344398229</v>
      </c>
      <c r="AF413" s="6" t="n">
        <f aca="false">+AD413-AE413</f>
        <v>24.2987551867103</v>
      </c>
      <c r="AG413" s="6" t="n">
        <f aca="false">AVERAGE(D413:E413)</f>
        <v>2</v>
      </c>
      <c r="AH413" s="7" t="n">
        <f aca="false">(G413+G412)/2</f>
        <v>2.5</v>
      </c>
      <c r="AI413" s="7" t="n">
        <f aca="false">+G413-F413</f>
        <v>-0.4</v>
      </c>
      <c r="AJ413" s="8" t="n">
        <f aca="false">(+A413-A412)*24</f>
        <v>120.500000000058</v>
      </c>
      <c r="AK413" s="8" t="n">
        <f aca="false">+AB413-AB412</f>
        <v>55</v>
      </c>
      <c r="AL413" s="8" t="n">
        <f aca="false">+AK413/AJ413*100</f>
        <v>45.6431535269489</v>
      </c>
      <c r="AM413" s="9" t="n">
        <f aca="false">+(C413-C412)/AK413</f>
        <v>2.10909090909091</v>
      </c>
      <c r="AN413" s="8" t="n">
        <f aca="false">+AK413/AJ413*24</f>
        <v>10.9543568464677</v>
      </c>
      <c r="AO413" s="8" t="n">
        <f aca="false">+AC413-AC412</f>
        <v>0</v>
      </c>
      <c r="AP413" s="8" t="n">
        <f aca="false">+AO413/AJ413*24</f>
        <v>0</v>
      </c>
      <c r="AQ413" s="8" t="n">
        <f aca="false">+AA413-AA412</f>
        <v>109</v>
      </c>
      <c r="AR413" s="6" t="n">
        <f aca="false">+AQ413/AJ413</f>
        <v>0.90456431535226</v>
      </c>
      <c r="AS413" s="6" t="n">
        <f aca="false">+AR413*24</f>
        <v>21.7095435684542</v>
      </c>
      <c r="AT413" s="8" t="n">
        <f aca="false">+AJ413/AQ413*60</f>
        <v>66.3302752293898</v>
      </c>
      <c r="AU413" s="8" t="n">
        <f aca="false">+AK413/AQ413*60</f>
        <v>30.2752293577982</v>
      </c>
      <c r="AV413" s="32" t="s">
        <v>236</v>
      </c>
      <c r="AX413" s="0"/>
    </row>
    <row collapsed="false" customFormat="false" customHeight="false" hidden="false" ht="12.65" outlineLevel="0" r="414">
      <c r="A414" s="37" t="n">
        <v>40925.6041666667</v>
      </c>
      <c r="B414" s="5" t="n">
        <v>60541</v>
      </c>
      <c r="C414" s="5" t="n">
        <v>120955</v>
      </c>
      <c r="D414" s="4" t="n">
        <v>1.4</v>
      </c>
      <c r="E414" s="53" t="n">
        <v>0</v>
      </c>
      <c r="F414" s="4" t="n">
        <v>1.1</v>
      </c>
      <c r="G414" s="4" t="n">
        <v>0</v>
      </c>
      <c r="H414" s="4" t="n">
        <v>20.9</v>
      </c>
      <c r="I414" s="4" t="n">
        <v>21.9</v>
      </c>
      <c r="J414" s="4" t="n">
        <v>20.5</v>
      </c>
      <c r="K414" s="4" t="n">
        <v>20.6</v>
      </c>
      <c r="L414" s="55" t="n">
        <v>22.1</v>
      </c>
      <c r="M414" s="4" t="n">
        <v>19.7</v>
      </c>
      <c r="N414" s="4" t="n">
        <v>20.5</v>
      </c>
      <c r="O414" s="5" t="n">
        <v>20</v>
      </c>
      <c r="P414" s="5" t="n">
        <v>7</v>
      </c>
      <c r="Q414" s="5" t="n">
        <v>1</v>
      </c>
      <c r="R414" s="5" t="n">
        <v>6</v>
      </c>
      <c r="S414" s="5" t="s">
        <v>51</v>
      </c>
      <c r="T414" s="5" t="s">
        <v>48</v>
      </c>
      <c r="U414" s="5" t="n">
        <v>42</v>
      </c>
      <c r="V414" s="5" t="n">
        <v>38</v>
      </c>
      <c r="W414" s="5" t="n">
        <v>35</v>
      </c>
      <c r="X414" s="5" t="n">
        <v>0</v>
      </c>
      <c r="Y414" s="5" t="n">
        <v>-2</v>
      </c>
      <c r="Z414" s="5" t="n">
        <v>43</v>
      </c>
      <c r="AA414" s="5" t="n">
        <v>18265</v>
      </c>
      <c r="AB414" s="5" t="n">
        <v>11791</v>
      </c>
      <c r="AC414" s="5" t="n">
        <v>793</v>
      </c>
      <c r="AD414" s="6" t="n">
        <f aca="false">+(B414-B413)/(A414-A413)</f>
        <v>52.6956521739797</v>
      </c>
      <c r="AE414" s="33" t="n">
        <f aca="false">+(C414-C413)/(A414-A413)</f>
        <v>33.9130434783038</v>
      </c>
      <c r="AF414" s="6" t="n">
        <f aca="false">+AD414-AE414</f>
        <v>18.7826086956759</v>
      </c>
      <c r="AG414" s="6" t="n">
        <f aca="false">AVERAGE(D414:E414)</f>
        <v>0.7</v>
      </c>
      <c r="AH414" s="7" t="n">
        <f aca="false">(G414+G413)/2</f>
        <v>0.5</v>
      </c>
      <c r="AI414" s="7" t="n">
        <f aca="false">+G414-F414</f>
        <v>-1.1</v>
      </c>
      <c r="AJ414" s="8" t="n">
        <f aca="false">(+A414-A413)*24</f>
        <v>45.9999999999418</v>
      </c>
      <c r="AK414" s="8" t="n">
        <f aca="false">+AB414-AB413</f>
        <v>32</v>
      </c>
      <c r="AL414" s="8" t="n">
        <f aca="false">+AK414/AJ414*100</f>
        <v>69.5652173913924</v>
      </c>
      <c r="AM414" s="9" t="n">
        <f aca="false">+(C414-C413)/AK414</f>
        <v>2.03125</v>
      </c>
      <c r="AN414" s="8" t="n">
        <f aca="false">+AK414/AJ414*24</f>
        <v>16.6956521739342</v>
      </c>
      <c r="AO414" s="8" t="n">
        <f aca="false">+AC414-AC413</f>
        <v>0</v>
      </c>
      <c r="AP414" s="8" t="n">
        <f aca="false">+AO414/AJ414*24</f>
        <v>0</v>
      </c>
      <c r="AQ414" s="8" t="n">
        <f aca="false">+AA414-AA413</f>
        <v>41</v>
      </c>
      <c r="AR414" s="6" t="n">
        <f aca="false">+AQ414/AJ414</f>
        <v>0.891304347827215</v>
      </c>
      <c r="AS414" s="6" t="n">
        <f aca="false">+AR414*24</f>
        <v>21.3913043478532</v>
      </c>
      <c r="AT414" s="8" t="n">
        <f aca="false">+AJ414/AQ414*60</f>
        <v>67.3170731706465</v>
      </c>
      <c r="AU414" s="8" t="n">
        <f aca="false">+AK414/AQ414*60</f>
        <v>46.8292682926829</v>
      </c>
      <c r="AV414" s="32" t="s">
        <v>237</v>
      </c>
      <c r="AX414" s="0"/>
    </row>
    <row collapsed="false" customFormat="false" customHeight="false" hidden="false" ht="12.65" outlineLevel="0" r="415">
      <c r="A415" s="37" t="n">
        <v>40927.7847222222</v>
      </c>
      <c r="B415" s="5" t="n">
        <v>60645</v>
      </c>
      <c r="C415" s="5" t="n">
        <v>121017</v>
      </c>
      <c r="D415" s="4" t="n">
        <v>5.4</v>
      </c>
      <c r="E415" s="53" t="n">
        <v>-2.9</v>
      </c>
      <c r="F415" s="4" t="n">
        <v>3</v>
      </c>
      <c r="G415" s="4" t="n">
        <v>3</v>
      </c>
      <c r="H415" s="4" t="n">
        <v>21</v>
      </c>
      <c r="I415" s="4" t="n">
        <v>21.9</v>
      </c>
      <c r="J415" s="4" t="n">
        <v>20.5</v>
      </c>
      <c r="K415" s="4" t="n">
        <v>21.1</v>
      </c>
      <c r="L415" s="55" t="n">
        <v>21.9</v>
      </c>
      <c r="M415" s="4" t="n">
        <v>20</v>
      </c>
      <c r="N415" s="4" t="n">
        <v>21</v>
      </c>
      <c r="O415" s="5" t="n">
        <v>20</v>
      </c>
      <c r="P415" s="5" t="n">
        <v>7</v>
      </c>
      <c r="Q415" s="5" t="n">
        <v>1</v>
      </c>
      <c r="R415" s="5" t="n">
        <v>6</v>
      </c>
      <c r="S415" s="5" t="s">
        <v>48</v>
      </c>
      <c r="T415" s="5" t="s">
        <v>48</v>
      </c>
      <c r="U415" s="5" t="n">
        <v>31</v>
      </c>
      <c r="V415" s="5" t="n">
        <v>30</v>
      </c>
      <c r="W415" s="5" t="n">
        <v>31</v>
      </c>
      <c r="X415" s="5" t="n">
        <v>1</v>
      </c>
      <c r="Y415" s="5" t="n">
        <v>5</v>
      </c>
      <c r="Z415" s="5" t="n">
        <v>50</v>
      </c>
      <c r="AA415" s="5" t="n">
        <v>18313</v>
      </c>
      <c r="AB415" s="5" t="n">
        <v>11821</v>
      </c>
      <c r="AC415" s="5" t="n">
        <v>793</v>
      </c>
      <c r="AD415" s="6" t="n">
        <f aca="false">+(B415-B414)/(A415-A414)</f>
        <v>47.6942675159413</v>
      </c>
      <c r="AE415" s="33" t="n">
        <f aca="false">+(C415-C414)/(A415-A414)</f>
        <v>28.4331210191188</v>
      </c>
      <c r="AF415" s="6" t="n">
        <f aca="false">+AD415-AE415</f>
        <v>19.2611464968224</v>
      </c>
      <c r="AG415" s="6" t="n">
        <f aca="false">AVERAGE(D415:E415)</f>
        <v>1.25</v>
      </c>
      <c r="AH415" s="7" t="n">
        <f aca="false">(G415+G414)/2</f>
        <v>1.5</v>
      </c>
      <c r="AI415" s="7" t="n">
        <f aca="false">+G415-F415</f>
        <v>0</v>
      </c>
      <c r="AJ415" s="8" t="n">
        <f aca="false">(+A415-A414)*24</f>
        <v>52.3333333333139</v>
      </c>
      <c r="AK415" s="8" t="n">
        <f aca="false">+AB415-AB414</f>
        <v>30</v>
      </c>
      <c r="AL415" s="8" t="n">
        <f aca="false">+AK415/AJ415*100</f>
        <v>57.3248407643525</v>
      </c>
      <c r="AM415" s="9" t="n">
        <f aca="false">+(C415-C414)/AK415</f>
        <v>2.06666666666667</v>
      </c>
      <c r="AN415" s="8" t="n">
        <f aca="false">+AK415/AJ415*24</f>
        <v>13.7579617834446</v>
      </c>
      <c r="AO415" s="8" t="n">
        <f aca="false">+AC415-AC414</f>
        <v>0</v>
      </c>
      <c r="AP415" s="8" t="n">
        <f aca="false">+AO415/AJ415*24</f>
        <v>0</v>
      </c>
      <c r="AQ415" s="8" t="n">
        <f aca="false">+AA415-AA414</f>
        <v>48</v>
      </c>
      <c r="AR415" s="6" t="n">
        <f aca="false">+AQ415/AJ415</f>
        <v>0.917197452229639</v>
      </c>
      <c r="AS415" s="6" t="n">
        <f aca="false">+AR415*24</f>
        <v>22.0127388535113</v>
      </c>
      <c r="AT415" s="8" t="n">
        <f aca="false">+AJ415/AQ415*60</f>
        <v>65.4166666666424</v>
      </c>
      <c r="AU415" s="8" t="n">
        <f aca="false">+AK415/AQ415*60</f>
        <v>37.5</v>
      </c>
      <c r="AV415" s="32" t="s">
        <v>238</v>
      </c>
      <c r="AX415" s="0"/>
    </row>
    <row collapsed="false" customFormat="false" customHeight="false" hidden="false" ht="12.65" outlineLevel="0" r="416">
      <c r="A416" s="37" t="n">
        <v>40928.6944444444</v>
      </c>
      <c r="B416" s="5" t="n">
        <v>60687</v>
      </c>
      <c r="C416" s="5" t="n">
        <v>121045</v>
      </c>
      <c r="D416" s="4" t="n">
        <v>3.8</v>
      </c>
      <c r="E416" s="53" t="n">
        <v>-3.4</v>
      </c>
      <c r="F416" s="4" t="n">
        <v>-2.8</v>
      </c>
      <c r="G416" s="4" t="n">
        <v>-3</v>
      </c>
      <c r="H416" s="4" t="n">
        <v>20.5</v>
      </c>
      <c r="I416" s="4" t="n">
        <v>21.9</v>
      </c>
      <c r="J416" s="4" t="n">
        <v>20.1</v>
      </c>
      <c r="K416" s="4" t="n">
        <v>20.5</v>
      </c>
      <c r="L416" s="55" t="n">
        <v>21.9</v>
      </c>
      <c r="M416" s="4" t="n">
        <v>20.1</v>
      </c>
      <c r="N416" s="4" t="n">
        <v>20.5</v>
      </c>
      <c r="O416" s="5" t="n">
        <v>20</v>
      </c>
      <c r="P416" s="5" t="n">
        <v>7</v>
      </c>
      <c r="Q416" s="5" t="n">
        <v>1</v>
      </c>
      <c r="R416" s="5" t="n">
        <v>6</v>
      </c>
      <c r="S416" s="5" t="s">
        <v>51</v>
      </c>
      <c r="T416" s="5" t="s">
        <v>48</v>
      </c>
      <c r="U416" s="5" t="n">
        <v>42</v>
      </c>
      <c r="V416" s="5" t="n">
        <v>40</v>
      </c>
      <c r="W416" s="5" t="n">
        <v>35</v>
      </c>
      <c r="X416" s="5" t="n">
        <v>0</v>
      </c>
      <c r="Y416" s="5" t="n">
        <v>-2</v>
      </c>
      <c r="Z416" s="5" t="n">
        <v>45</v>
      </c>
      <c r="AA416" s="5" t="n">
        <v>18331</v>
      </c>
      <c r="AB416" s="5" t="n">
        <v>11835</v>
      </c>
      <c r="AC416" s="5" t="n">
        <v>793</v>
      </c>
      <c r="AD416" s="6" t="n">
        <f aca="false">+(B416-B415)/(A416-A415)</f>
        <v>46.1679389310926</v>
      </c>
      <c r="AE416" s="33" t="n">
        <f aca="false">+(C416-C415)/(A416-A415)</f>
        <v>30.7786259540617</v>
      </c>
      <c r="AF416" s="6" t="n">
        <f aca="false">+AD416-AE416</f>
        <v>15.3893129770309</v>
      </c>
      <c r="AG416" s="6" t="n">
        <f aca="false">AVERAGE(D416:E416)</f>
        <v>0.2</v>
      </c>
      <c r="AH416" s="7" t="n">
        <f aca="false">(G416+G415)/2</f>
        <v>0</v>
      </c>
      <c r="AI416" s="7" t="n">
        <f aca="false">+G416-F416</f>
        <v>-0.2</v>
      </c>
      <c r="AJ416" s="8" t="n">
        <f aca="false">(+A416-A415)*24</f>
        <v>21.8333333334303</v>
      </c>
      <c r="AK416" s="8" t="n">
        <f aca="false">+AB416-AB415</f>
        <v>14</v>
      </c>
      <c r="AL416" s="8" t="n">
        <f aca="false">+AK416/AJ416*100</f>
        <v>64.1221374042952</v>
      </c>
      <c r="AM416" s="9" t="n">
        <f aca="false">+(C416-C415)/AK416</f>
        <v>2</v>
      </c>
      <c r="AN416" s="8" t="n">
        <f aca="false">+AK416/AJ416*24</f>
        <v>15.3893129770309</v>
      </c>
      <c r="AO416" s="8" t="n">
        <f aca="false">+AC416-AC415</f>
        <v>0</v>
      </c>
      <c r="AP416" s="8" t="n">
        <f aca="false">+AO416/AJ416*24</f>
        <v>0</v>
      </c>
      <c r="AQ416" s="8" t="n">
        <f aca="false">+AA416-AA415</f>
        <v>18</v>
      </c>
      <c r="AR416" s="6" t="n">
        <f aca="false">+AQ416/AJ416</f>
        <v>0.824427480912367</v>
      </c>
      <c r="AS416" s="6" t="n">
        <f aca="false">+AR416*24</f>
        <v>19.7862595418968</v>
      </c>
      <c r="AT416" s="8" t="n">
        <f aca="false">+AJ416/AQ416*60</f>
        <v>72.7777777781012</v>
      </c>
      <c r="AU416" s="8" t="n">
        <f aca="false">+AK416/AQ416*60</f>
        <v>46.6666666666667</v>
      </c>
      <c r="AV416" s="0" t="s">
        <v>239</v>
      </c>
      <c r="AX416" s="0" t="s">
        <v>240</v>
      </c>
    </row>
    <row collapsed="false" customFormat="false" customHeight="false" hidden="false" ht="12.65" outlineLevel="0" r="417">
      <c r="A417" s="37" t="n">
        <v>40932.4791666667</v>
      </c>
      <c r="B417" s="5" t="n">
        <v>60878</v>
      </c>
      <c r="C417" s="5" t="n">
        <v>121174</v>
      </c>
      <c r="D417" s="4" t="n">
        <v>3.8</v>
      </c>
      <c r="E417" s="53" t="n">
        <v>-7.4</v>
      </c>
      <c r="F417" s="4" t="n">
        <v>-0.6</v>
      </c>
      <c r="G417" s="4" t="n">
        <v>-1</v>
      </c>
      <c r="H417" s="4" t="n">
        <v>21.6</v>
      </c>
      <c r="I417" s="4" t="n">
        <v>21.9</v>
      </c>
      <c r="J417" s="4" t="n">
        <v>19.5</v>
      </c>
      <c r="K417" s="4" t="n">
        <v>20.3</v>
      </c>
      <c r="L417" s="55" t="n">
        <v>21.9</v>
      </c>
      <c r="M417" s="4" t="n">
        <v>19.5</v>
      </c>
      <c r="N417" s="4" t="n">
        <v>20</v>
      </c>
      <c r="O417" s="5" t="n">
        <v>20</v>
      </c>
      <c r="P417" s="5" t="n">
        <v>7</v>
      </c>
      <c r="Q417" s="5" t="n">
        <v>1</v>
      </c>
      <c r="R417" s="5" t="n">
        <v>6</v>
      </c>
      <c r="S417" s="5" t="s">
        <v>51</v>
      </c>
      <c r="T417" s="5" t="s">
        <v>48</v>
      </c>
      <c r="U417" s="5" t="n">
        <v>39</v>
      </c>
      <c r="V417" s="5" t="n">
        <v>39</v>
      </c>
      <c r="W417" s="5" t="n">
        <v>31</v>
      </c>
      <c r="X417" s="5" t="n">
        <v>1</v>
      </c>
      <c r="Y417" s="5" t="n">
        <v>-1</v>
      </c>
      <c r="Z417" s="5" t="n">
        <v>42</v>
      </c>
      <c r="AA417" s="5" t="n">
        <v>18402</v>
      </c>
      <c r="AB417" s="5" t="n">
        <v>11898</v>
      </c>
      <c r="AC417" s="5" t="n">
        <v>793</v>
      </c>
      <c r="AD417" s="6" t="n">
        <f aca="false">+(B417-B416)/(A417-A416)</f>
        <v>50.4660550459147</v>
      </c>
      <c r="AE417" s="33" t="n">
        <f aca="false">+(C417-C416)/(A417-A416)</f>
        <v>34.0844036697539</v>
      </c>
      <c r="AF417" s="6" t="n">
        <f aca="false">+AD417-AE417</f>
        <v>16.3816513761608</v>
      </c>
      <c r="AG417" s="6" t="n">
        <f aca="false">AVERAGE(D417:E417)</f>
        <v>-1.8</v>
      </c>
      <c r="AH417" s="7" t="n">
        <f aca="false">(G417+G416)/2</f>
        <v>-2</v>
      </c>
      <c r="AI417" s="7" t="n">
        <f aca="false">+G417-F417</f>
        <v>-0.4</v>
      </c>
      <c r="AJ417" s="8" t="n">
        <f aca="false">(+A417-A416)*24</f>
        <v>90.8333333332557</v>
      </c>
      <c r="AK417" s="8" t="n">
        <f aca="false">+AB417-AB416</f>
        <v>63</v>
      </c>
      <c r="AL417" s="8" t="n">
        <f aca="false">+AK417/AJ417*100</f>
        <v>69.3577981651969</v>
      </c>
      <c r="AM417" s="9" t="n">
        <f aca="false">+(C417-C416)/AK417</f>
        <v>2.04761904761905</v>
      </c>
      <c r="AN417" s="8" t="n">
        <f aca="false">+AK417/AJ417*24</f>
        <v>16.6458715596472</v>
      </c>
      <c r="AO417" s="8" t="n">
        <f aca="false">+AC417-AC416</f>
        <v>0</v>
      </c>
      <c r="AP417" s="8" t="n">
        <f aca="false">+AO417/AJ417*24</f>
        <v>0</v>
      </c>
      <c r="AQ417" s="8" t="n">
        <f aca="false">+AA417-AA416</f>
        <v>71</v>
      </c>
      <c r="AR417" s="6" t="n">
        <f aca="false">+AQ417/AJ417</f>
        <v>0.781651376147457</v>
      </c>
      <c r="AS417" s="6" t="n">
        <f aca="false">+AR417*24</f>
        <v>18.759633027539</v>
      </c>
      <c r="AT417" s="8" t="n">
        <f aca="false">+AJ417/AQ417*60</f>
        <v>76.7605633802161</v>
      </c>
      <c r="AU417" s="8" t="n">
        <f aca="false">+AK417/AQ417*60</f>
        <v>53.2394366197183</v>
      </c>
      <c r="AV417" s="32" t="s">
        <v>241</v>
      </c>
      <c r="AX417" s="0"/>
    </row>
    <row collapsed="false" customFormat="false" customHeight="false" hidden="false" ht="12.65" outlineLevel="0" r="418">
      <c r="A418" s="37" t="n">
        <v>40934.5173611111</v>
      </c>
      <c r="B418" s="5" t="n">
        <v>60990</v>
      </c>
      <c r="C418" s="5" t="n">
        <v>121246</v>
      </c>
      <c r="D418" s="4" t="n">
        <v>0</v>
      </c>
      <c r="E418" s="53" t="n">
        <v>-5.9</v>
      </c>
      <c r="F418" s="4" t="n">
        <v>-0.8</v>
      </c>
      <c r="G418" s="4" t="n">
        <v>-1</v>
      </c>
      <c r="H418" s="4" t="n">
        <v>20.5</v>
      </c>
      <c r="I418" s="4" t="n">
        <v>21.9</v>
      </c>
      <c r="J418" s="4" t="n">
        <v>20.3</v>
      </c>
      <c r="K418" s="4" t="n">
        <v>21.9</v>
      </c>
      <c r="L418" s="55" t="n">
        <v>22.4</v>
      </c>
      <c r="M418" s="4" t="n">
        <v>19.7</v>
      </c>
      <c r="N418" s="4" t="n">
        <v>21</v>
      </c>
      <c r="O418" s="5" t="n">
        <v>20</v>
      </c>
      <c r="P418" s="5" t="n">
        <v>7</v>
      </c>
      <c r="Q418" s="5" t="n">
        <v>1</v>
      </c>
      <c r="R418" s="5" t="n">
        <v>6</v>
      </c>
      <c r="S418" s="5" t="s">
        <v>48</v>
      </c>
      <c r="T418" s="5" t="s">
        <v>48</v>
      </c>
      <c r="U418" s="5" t="n">
        <v>28</v>
      </c>
      <c r="V418" s="5" t="n">
        <v>39</v>
      </c>
      <c r="W418" s="5" t="n">
        <v>28</v>
      </c>
      <c r="X418" s="5" t="n">
        <v>1</v>
      </c>
      <c r="Y418" s="5" t="n">
        <v>3</v>
      </c>
      <c r="Z418" s="5" t="n">
        <v>43</v>
      </c>
      <c r="AA418" s="5" t="n">
        <v>18440</v>
      </c>
      <c r="AB418" s="5" t="n">
        <v>11934</v>
      </c>
      <c r="AC418" s="5" t="n">
        <v>793</v>
      </c>
      <c r="AD418" s="6" t="n">
        <f aca="false">+(B418-B417)/(A418-A417)</f>
        <v>54.9505962521077</v>
      </c>
      <c r="AE418" s="33" t="n">
        <f aca="false">+(C418-C417)/(A418-A417)</f>
        <v>35.3253833049264</v>
      </c>
      <c r="AF418" s="6" t="n">
        <f aca="false">+AD418-AE418</f>
        <v>19.6252129471813</v>
      </c>
      <c r="AG418" s="6" t="n">
        <f aca="false">AVERAGE(D418:E418)</f>
        <v>-2.95</v>
      </c>
      <c r="AH418" s="7" t="n">
        <f aca="false">(G418+G417)/2</f>
        <v>-1</v>
      </c>
      <c r="AI418" s="7" t="n">
        <f aca="false">+G418-F418</f>
        <v>-0.2</v>
      </c>
      <c r="AJ418" s="8" t="n">
        <f aca="false">(+A418-A417)*24</f>
        <v>48.9166666666861</v>
      </c>
      <c r="AK418" s="8" t="n">
        <f aca="false">+AB418-AB417</f>
        <v>36</v>
      </c>
      <c r="AL418" s="8" t="n">
        <f aca="false">+AK418/AJ418*100</f>
        <v>73.5945485519299</v>
      </c>
      <c r="AM418" s="9" t="n">
        <f aca="false">+(C418-C417)/AK418</f>
        <v>2</v>
      </c>
      <c r="AN418" s="8" t="n">
        <f aca="false">+AK418/AJ418*24</f>
        <v>17.6626916524632</v>
      </c>
      <c r="AO418" s="8" t="n">
        <f aca="false">+AC418-AC417</f>
        <v>0</v>
      </c>
      <c r="AP418" s="8" t="n">
        <f aca="false">+AO418/AJ418*24</f>
        <v>0</v>
      </c>
      <c r="AQ418" s="8" t="n">
        <f aca="false">+AA418-AA417</f>
        <v>38</v>
      </c>
      <c r="AR418" s="6" t="n">
        <f aca="false">+AQ418/AJ418</f>
        <v>0.776831345825927</v>
      </c>
      <c r="AS418" s="6" t="n">
        <f aca="false">+AR418*24</f>
        <v>18.6439522998222</v>
      </c>
      <c r="AT418" s="8" t="n">
        <f aca="false">+AJ418/AQ418*60</f>
        <v>77.2368421052938</v>
      </c>
      <c r="AU418" s="8" t="n">
        <f aca="false">+AK418/AQ418*60</f>
        <v>56.8421052631579</v>
      </c>
      <c r="AV418" s="32" t="s">
        <v>242</v>
      </c>
      <c r="AX418" s="0"/>
    </row>
    <row collapsed="false" customFormat="false" customHeight="false" hidden="false" ht="12.65" outlineLevel="0" r="419">
      <c r="A419" s="37" t="n">
        <v>40937.7291666667</v>
      </c>
      <c r="B419" s="5" t="n">
        <v>61129</v>
      </c>
      <c r="C419" s="5" t="n">
        <v>121358</v>
      </c>
      <c r="D419" s="4" t="n">
        <v>0.9</v>
      </c>
      <c r="E419" s="53" t="n">
        <v>-2.9</v>
      </c>
      <c r="F419" s="4" t="n">
        <v>-1.3</v>
      </c>
      <c r="G419" s="4" t="n">
        <v>-1</v>
      </c>
      <c r="H419" s="4" t="n">
        <v>19</v>
      </c>
      <c r="I419" s="4" t="n">
        <v>20.9</v>
      </c>
      <c r="J419" s="4" t="n">
        <v>18.6</v>
      </c>
      <c r="K419" s="4" t="n">
        <v>19</v>
      </c>
      <c r="L419" s="55" t="n">
        <v>21.9</v>
      </c>
      <c r="M419" s="4" t="n">
        <v>18.5</v>
      </c>
      <c r="N419" s="4" t="n">
        <v>18.5</v>
      </c>
      <c r="O419" s="5" t="n">
        <v>20</v>
      </c>
      <c r="P419" s="5" t="n">
        <v>7</v>
      </c>
      <c r="Q419" s="5" t="n">
        <v>1</v>
      </c>
      <c r="R419" s="5" t="n">
        <v>0</v>
      </c>
      <c r="S419" s="5" t="s">
        <v>51</v>
      </c>
      <c r="T419" s="5" t="s">
        <v>48</v>
      </c>
      <c r="U419" s="5" t="n">
        <v>41</v>
      </c>
      <c r="V419" s="5" t="n">
        <v>39</v>
      </c>
      <c r="W419" s="5" t="n">
        <v>33</v>
      </c>
      <c r="X419" s="5" t="n">
        <v>0</v>
      </c>
      <c r="Y419" s="5" t="n">
        <v>-2</v>
      </c>
      <c r="Z419" s="5" t="n">
        <v>43</v>
      </c>
      <c r="AA419" s="5" t="n">
        <v>18505</v>
      </c>
      <c r="AB419" s="5" t="n">
        <v>11988</v>
      </c>
      <c r="AC419" s="5" t="n">
        <v>794</v>
      </c>
      <c r="AD419" s="6" t="n">
        <f aca="false">+(B419-B418)/(A419-A418)</f>
        <v>43.2778378378487</v>
      </c>
      <c r="AE419" s="33" t="n">
        <f aca="false">+(C419-C418)/(A419-A418)</f>
        <v>34.8713513513601</v>
      </c>
      <c r="AF419" s="6" t="n">
        <f aca="false">+AD419-AE419</f>
        <v>8.4064864864886</v>
      </c>
      <c r="AG419" s="6" t="n">
        <f aca="false">AVERAGE(D419:E419)</f>
        <v>-1</v>
      </c>
      <c r="AH419" s="7" t="n">
        <f aca="false">(G419+G418)/2</f>
        <v>-1</v>
      </c>
      <c r="AI419" s="7" t="n">
        <f aca="false">+G419-F419</f>
        <v>0.3</v>
      </c>
      <c r="AJ419" s="8" t="n">
        <f aca="false">(+A419-A418)*24</f>
        <v>77.0833333333139</v>
      </c>
      <c r="AK419" s="8" t="n">
        <f aca="false">+AB419-AB418</f>
        <v>54</v>
      </c>
      <c r="AL419" s="8" t="n">
        <f aca="false">+AK419/AJ419*100</f>
        <v>70.0540540540717</v>
      </c>
      <c r="AM419" s="9" t="n">
        <f aca="false">+(C419-C418)/AK419</f>
        <v>2.07407407407407</v>
      </c>
      <c r="AN419" s="8" t="n">
        <f aca="false">+AK419/AJ419*24</f>
        <v>16.8129729729772</v>
      </c>
      <c r="AO419" s="8" t="n">
        <f aca="false">+AC419-AC418</f>
        <v>1</v>
      </c>
      <c r="AP419" s="8" t="n">
        <f aca="false">+AO419/AJ419*24</f>
        <v>0.31135135135143</v>
      </c>
      <c r="AQ419" s="8" t="n">
        <f aca="false">+AA419-AA418</f>
        <v>65</v>
      </c>
      <c r="AR419" s="6" t="n">
        <f aca="false">+AQ419/AJ419</f>
        <v>0.843243243243455</v>
      </c>
      <c r="AS419" s="6" t="n">
        <f aca="false">+AR419*24</f>
        <v>20.2378378378429</v>
      </c>
      <c r="AT419" s="8" t="n">
        <f aca="false">+AJ419/AQ419*60</f>
        <v>71.1538461538283</v>
      </c>
      <c r="AU419" s="8" t="n">
        <f aca="false">+AK419/AQ419*60</f>
        <v>49.8461538461538</v>
      </c>
      <c r="AV419" s="32" t="s">
        <v>243</v>
      </c>
      <c r="AX419" s="0"/>
    </row>
    <row collapsed="false" customFormat="false" customHeight="false" hidden="false" ht="12.65" outlineLevel="0" r="420">
      <c r="A420" s="37" t="n">
        <v>40938.7291666667</v>
      </c>
      <c r="B420" s="5" t="n">
        <v>61185</v>
      </c>
      <c r="C420" s="5" t="n">
        <v>121397</v>
      </c>
      <c r="D420" s="4" t="n">
        <v>-2</v>
      </c>
      <c r="E420" s="53" t="n">
        <v>-4.9</v>
      </c>
      <c r="F420" s="4" t="n">
        <v>-1.9</v>
      </c>
      <c r="G420" s="4" t="n">
        <v>-5</v>
      </c>
      <c r="H420" s="4" t="n">
        <v>20.4</v>
      </c>
      <c r="I420" s="4" t="n">
        <v>20.9</v>
      </c>
      <c r="J420" s="4" t="n">
        <v>20.4</v>
      </c>
      <c r="K420" s="4" t="n">
        <v>20.9</v>
      </c>
      <c r="L420" s="55" t="n">
        <v>22.4</v>
      </c>
      <c r="M420" s="4" t="n">
        <v>20.5</v>
      </c>
      <c r="N420" s="4" t="n">
        <v>20.5</v>
      </c>
      <c r="O420" s="5" t="n">
        <v>20</v>
      </c>
      <c r="P420" s="5" t="n">
        <v>7</v>
      </c>
      <c r="Q420" s="5" t="n">
        <v>1</v>
      </c>
      <c r="R420" s="5" t="n">
        <v>4</v>
      </c>
      <c r="S420" s="5" t="s">
        <v>51</v>
      </c>
      <c r="T420" s="5" t="s">
        <v>48</v>
      </c>
      <c r="U420" s="5" t="n">
        <v>43</v>
      </c>
      <c r="V420" s="5" t="n">
        <v>41</v>
      </c>
      <c r="W420" s="5" t="n">
        <v>36</v>
      </c>
      <c r="X420" s="5" t="n">
        <v>0</v>
      </c>
      <c r="Y420" s="5" t="n">
        <v>-3</v>
      </c>
      <c r="Z420" s="5" t="n">
        <v>43</v>
      </c>
      <c r="AA420" s="5" t="n">
        <v>18517</v>
      </c>
      <c r="AB420" s="5" t="n">
        <v>12008</v>
      </c>
      <c r="AC420" s="5" t="n">
        <v>794</v>
      </c>
      <c r="AD420" s="6" t="n">
        <f aca="false">+(B420-B419)/(A420-A419)</f>
        <v>56</v>
      </c>
      <c r="AE420" s="33" t="n">
        <f aca="false">+(C420-C419)/(A420-A419)</f>
        <v>39</v>
      </c>
      <c r="AF420" s="6" t="n">
        <f aca="false">+AD420-AE420</f>
        <v>17</v>
      </c>
      <c r="AG420" s="6" t="n">
        <f aca="false">AVERAGE(D420:E420)</f>
        <v>-3.45</v>
      </c>
      <c r="AH420" s="7" t="n">
        <f aca="false">(G420+G419)/2</f>
        <v>-3</v>
      </c>
      <c r="AI420" s="7" t="n">
        <f aca="false">+G420-F420</f>
        <v>-3.1</v>
      </c>
      <c r="AJ420" s="8" t="n">
        <f aca="false">(+A420-A419)*24</f>
        <v>24</v>
      </c>
      <c r="AK420" s="8" t="n">
        <f aca="false">+AB420-AB419</f>
        <v>20</v>
      </c>
      <c r="AL420" s="8" t="n">
        <f aca="false">+AK420/AJ420*100</f>
        <v>83.3333333333333</v>
      </c>
      <c r="AM420" s="9" t="n">
        <f aca="false">+(C420-C419)/AK420</f>
        <v>1.95</v>
      </c>
      <c r="AN420" s="8" t="n">
        <f aca="false">+AK420/AJ420*24</f>
        <v>20</v>
      </c>
      <c r="AO420" s="8" t="n">
        <f aca="false">+AC420-AC419</f>
        <v>0</v>
      </c>
      <c r="AP420" s="8" t="n">
        <f aca="false">+AO420/AJ420*24</f>
        <v>0</v>
      </c>
      <c r="AQ420" s="8" t="n">
        <f aca="false">+AA420-AA419</f>
        <v>12</v>
      </c>
      <c r="AR420" s="6" t="n">
        <f aca="false">+AQ420/AJ420</f>
        <v>0.5</v>
      </c>
      <c r="AS420" s="6" t="n">
        <f aca="false">+AR420*24</f>
        <v>12</v>
      </c>
      <c r="AT420" s="8" t="n">
        <f aca="false">+AJ420/AQ420*60</f>
        <v>120</v>
      </c>
      <c r="AU420" s="8" t="n">
        <f aca="false">+AK420/AQ420*60</f>
        <v>100</v>
      </c>
      <c r="AV420" s="32"/>
      <c r="AX420" s="0"/>
    </row>
    <row collapsed="false" customFormat="false" customHeight="false" hidden="false" ht="12.65" outlineLevel="0" r="421">
      <c r="A421" s="37" t="n">
        <v>40940</v>
      </c>
      <c r="B421" s="5" t="n">
        <v>61260</v>
      </c>
      <c r="C421" s="5" t="n">
        <v>121448</v>
      </c>
      <c r="D421" s="4" t="n">
        <v>-1.1</v>
      </c>
      <c r="E421" s="53" t="n">
        <v>-6.1</v>
      </c>
      <c r="F421" s="4" t="n">
        <v>-4.4</v>
      </c>
      <c r="G421" s="4" t="n">
        <v>-4</v>
      </c>
      <c r="H421" s="4" t="n">
        <v>20.8</v>
      </c>
      <c r="I421" s="4" t="n">
        <v>21.9</v>
      </c>
      <c r="J421" s="4" t="n">
        <v>20</v>
      </c>
      <c r="K421" s="4" t="n">
        <v>20</v>
      </c>
      <c r="L421" s="55" t="n">
        <v>21.9</v>
      </c>
      <c r="M421" s="4" t="n">
        <v>19.5</v>
      </c>
      <c r="N421" s="4" t="n">
        <v>20</v>
      </c>
      <c r="O421" s="5" t="n">
        <v>20</v>
      </c>
      <c r="P421" s="5" t="n">
        <v>7</v>
      </c>
      <c r="Q421" s="5" t="n">
        <v>1</v>
      </c>
      <c r="R421" s="5" t="n">
        <v>4</v>
      </c>
      <c r="S421" s="5" t="s">
        <v>51</v>
      </c>
      <c r="T421" s="5" t="s">
        <v>48</v>
      </c>
      <c r="U421" s="5" t="n">
        <v>42</v>
      </c>
      <c r="V421" s="5" t="n">
        <v>40</v>
      </c>
      <c r="W421" s="5" t="n">
        <v>35</v>
      </c>
      <c r="X421" s="5" t="n">
        <v>0</v>
      </c>
      <c r="Y421" s="5" t="n">
        <v>-3</v>
      </c>
      <c r="Z421" s="5" t="n">
        <v>44</v>
      </c>
      <c r="AA421" s="5" t="n">
        <v>18535</v>
      </c>
      <c r="AB421" s="5" t="n">
        <v>12032</v>
      </c>
      <c r="AC421" s="5" t="n">
        <v>794</v>
      </c>
      <c r="AD421" s="6" t="n">
        <f aca="false">+(B421-B420)/(A421-A420)</f>
        <v>59.0163934425103</v>
      </c>
      <c r="AE421" s="33" t="n">
        <f aca="false">+(C421-C420)/(A421-A420)</f>
        <v>40.131147540907</v>
      </c>
      <c r="AF421" s="6" t="n">
        <f aca="false">+AD421-AE421</f>
        <v>18.8852459016033</v>
      </c>
      <c r="AG421" s="6" t="n">
        <f aca="false">AVERAGE(D421:E421)</f>
        <v>-3.6</v>
      </c>
      <c r="AH421" s="7" t="n">
        <f aca="false">(G421+G420)/2</f>
        <v>-4.5</v>
      </c>
      <c r="AI421" s="7" t="n">
        <f aca="false">+G421-F421</f>
        <v>0.4</v>
      </c>
      <c r="AJ421" s="8" t="n">
        <f aca="false">(+A421-A420)*24</f>
        <v>30.5000000000582</v>
      </c>
      <c r="AK421" s="8" t="n">
        <f aca="false">+AB421-AB420</f>
        <v>24</v>
      </c>
      <c r="AL421" s="8" t="n">
        <f aca="false">+AK421/AJ421*100</f>
        <v>78.6885245900138</v>
      </c>
      <c r="AM421" s="9" t="n">
        <f aca="false">+(C421-C420)/AK421</f>
        <v>2.125</v>
      </c>
      <c r="AN421" s="8" t="n">
        <f aca="false">+AK421/AJ421*24</f>
        <v>18.8852459016033</v>
      </c>
      <c r="AO421" s="8" t="n">
        <f aca="false">+AC421-AC420</f>
        <v>0</v>
      </c>
      <c r="AP421" s="8" t="n">
        <f aca="false">+AO421/AJ421*24</f>
        <v>0</v>
      </c>
      <c r="AQ421" s="8" t="n">
        <f aca="false">+AA421-AA420</f>
        <v>18</v>
      </c>
      <c r="AR421" s="6" t="n">
        <f aca="false">+AQ421/AJ421</f>
        <v>0.590163934425103</v>
      </c>
      <c r="AS421" s="6" t="n">
        <f aca="false">+AR421*24</f>
        <v>14.1639344262025</v>
      </c>
      <c r="AT421" s="8" t="n">
        <f aca="false">+AJ421/AQ421*60</f>
        <v>101.666666666861</v>
      </c>
      <c r="AU421" s="8" t="n">
        <f aca="false">+AK421/AQ421*60</f>
        <v>80</v>
      </c>
      <c r="AV421" s="32" t="s">
        <v>244</v>
      </c>
      <c r="AX421" s="0"/>
    </row>
    <row collapsed="false" customFormat="false" customHeight="false" hidden="false" ht="12.65" outlineLevel="0" r="422">
      <c r="A422" s="37"/>
      <c r="B422" s="5"/>
      <c r="C422" s="5"/>
      <c r="D422" s="4"/>
      <c r="E422" s="53"/>
      <c r="F422" s="4"/>
      <c r="L422" s="55"/>
      <c r="O422" s="5"/>
      <c r="AE422" s="33"/>
      <c r="AG422" s="6" t="n">
        <f aca="false">AVERAGE(AG410:AG421)</f>
        <v>-0.504166666666667</v>
      </c>
      <c r="AV422" s="32"/>
      <c r="AX422" s="0"/>
    </row>
    <row collapsed="false" customFormat="false" customHeight="false" hidden="false" ht="12.65" outlineLevel="0" r="423">
      <c r="A423" s="37" t="n">
        <v>40940.5694444444</v>
      </c>
      <c r="B423" s="5" t="n">
        <v>61288</v>
      </c>
      <c r="C423" s="5" t="n">
        <v>121471</v>
      </c>
      <c r="D423" s="4" t="n">
        <v>0</v>
      </c>
      <c r="E423" s="53" t="n">
        <v>-4.1</v>
      </c>
      <c r="F423" s="4" t="n">
        <v>-2.1</v>
      </c>
      <c r="G423" s="4" t="n">
        <v>-1</v>
      </c>
      <c r="H423" s="4" t="n">
        <v>20.8</v>
      </c>
      <c r="I423" s="4" t="n">
        <v>21.2</v>
      </c>
      <c r="J423" s="4" t="n">
        <v>20.5</v>
      </c>
      <c r="K423" s="4" t="n">
        <v>20.6</v>
      </c>
      <c r="L423" s="55" t="n">
        <v>20.9</v>
      </c>
      <c r="M423" s="4" t="n">
        <v>19.6</v>
      </c>
      <c r="N423" s="4" t="n">
        <v>20</v>
      </c>
      <c r="O423" s="5" t="n">
        <v>20</v>
      </c>
      <c r="P423" s="5" t="n">
        <v>7</v>
      </c>
      <c r="Q423" s="5" t="n">
        <v>1</v>
      </c>
      <c r="R423" s="5" t="n">
        <v>4</v>
      </c>
      <c r="S423" s="5" t="s">
        <v>48</v>
      </c>
      <c r="T423" s="5" t="s">
        <v>48</v>
      </c>
      <c r="U423" s="5" t="n">
        <v>33</v>
      </c>
      <c r="V423" s="5" t="n">
        <v>39</v>
      </c>
      <c r="W423" s="5" t="n">
        <v>32</v>
      </c>
      <c r="X423" s="5" t="n">
        <v>1</v>
      </c>
      <c r="Y423" s="5" t="n">
        <v>3</v>
      </c>
      <c r="Z423" s="5" t="n">
        <v>52</v>
      </c>
      <c r="AA423" s="5" t="n">
        <v>18542</v>
      </c>
      <c r="AB423" s="5" t="n">
        <v>12043</v>
      </c>
      <c r="AC423" s="5" t="n">
        <v>794</v>
      </c>
      <c r="AD423" s="6" t="n">
        <f aca="false">+(B423-B421)/(A423-A421)</f>
        <v>49.1707317072473</v>
      </c>
      <c r="AE423" s="33" t="n">
        <f aca="false">+(C423-C421)/(A423-A421)</f>
        <v>40.3902439023817</v>
      </c>
      <c r="AF423" s="6" t="n">
        <f aca="false">+AD423-AE423</f>
        <v>8.78048780486558</v>
      </c>
      <c r="AG423" s="6" t="n">
        <f aca="false">AVERAGE(D423:E423)</f>
        <v>-2.05</v>
      </c>
      <c r="AH423" s="7" t="n">
        <f aca="false">(G423+G421)/2</f>
        <v>-2.5</v>
      </c>
      <c r="AI423" s="7" t="n">
        <f aca="false">+G423-F423</f>
        <v>1.1</v>
      </c>
      <c r="AJ423" s="8" t="n">
        <f aca="false">(+A423-A421)*24</f>
        <v>13.6666666666861</v>
      </c>
      <c r="AK423" s="8" t="n">
        <f aca="false">+AB423-AB421</f>
        <v>11</v>
      </c>
      <c r="AL423" s="8" t="n">
        <f aca="false">+AK423/AJ423*100</f>
        <v>80.4878048779345</v>
      </c>
      <c r="AM423" s="9" t="n">
        <f aca="false">+(C423-C421)/AK423</f>
        <v>2.09090909090909</v>
      </c>
      <c r="AN423" s="8" t="n">
        <f aca="false">+AK423/AJ423*24</f>
        <v>19.3170731707043</v>
      </c>
      <c r="AO423" s="8" t="n">
        <f aca="false">+AC423-AC421</f>
        <v>0</v>
      </c>
      <c r="AP423" s="8" t="n">
        <f aca="false">+AO423/AJ423*24</f>
        <v>0</v>
      </c>
      <c r="AQ423" s="8" t="n">
        <f aca="false">+AA423-AA421</f>
        <v>7</v>
      </c>
      <c r="AR423" s="6" t="n">
        <f aca="false">+AQ423/AJ423</f>
        <v>0.512195121950492</v>
      </c>
      <c r="AS423" s="6" t="n">
        <f aca="false">+AR423*24</f>
        <v>12.2926829268118</v>
      </c>
      <c r="AT423" s="8" t="n">
        <f aca="false">+AJ423/AQ423*60</f>
        <v>117.142857143023</v>
      </c>
      <c r="AU423" s="8" t="n">
        <f aca="false">+AK423/AQ423*60</f>
        <v>94.2857142857143</v>
      </c>
      <c r="AV423" s="32"/>
      <c r="AX423" s="0"/>
    </row>
    <row collapsed="false" customFormat="false" customHeight="false" hidden="false" ht="12.65" outlineLevel="0" r="424">
      <c r="A424" s="37" t="n">
        <v>40941.625</v>
      </c>
      <c r="B424" s="5" t="n">
        <v>61344</v>
      </c>
      <c r="C424" s="5" t="n">
        <v>121512</v>
      </c>
      <c r="D424" s="4" t="n">
        <v>0</v>
      </c>
      <c r="E424" s="53" t="n">
        <v>-7.4</v>
      </c>
      <c r="F424" s="4" t="n">
        <v>-6.8</v>
      </c>
      <c r="G424" s="4" t="n">
        <v>-6</v>
      </c>
      <c r="H424" s="4" t="n">
        <v>20.6</v>
      </c>
      <c r="I424" s="4" t="n">
        <v>21.2</v>
      </c>
      <c r="J424" s="4" t="n">
        <v>20</v>
      </c>
      <c r="K424" s="4" t="n">
        <v>20.6</v>
      </c>
      <c r="L424" s="55" t="n">
        <v>20.9</v>
      </c>
      <c r="M424" s="4" t="n">
        <v>19.6</v>
      </c>
      <c r="N424" s="4" t="n">
        <v>20</v>
      </c>
      <c r="O424" s="5" t="n">
        <v>20</v>
      </c>
      <c r="P424" s="5" t="n">
        <v>7</v>
      </c>
      <c r="Q424" s="5" t="n">
        <v>1</v>
      </c>
      <c r="R424" s="5" t="n">
        <v>4</v>
      </c>
      <c r="S424" s="5" t="s">
        <v>51</v>
      </c>
      <c r="T424" s="5" t="s">
        <v>48</v>
      </c>
      <c r="U424" s="5" t="n">
        <v>46</v>
      </c>
      <c r="V424" s="5" t="n">
        <v>41</v>
      </c>
      <c r="W424" s="5" t="n">
        <v>39</v>
      </c>
      <c r="X424" s="5" t="n">
        <v>-1</v>
      </c>
      <c r="Y424" s="5" t="n">
        <v>-3</v>
      </c>
      <c r="Z424" s="5" t="n">
        <v>41</v>
      </c>
      <c r="AA424" s="5" t="n">
        <v>18557</v>
      </c>
      <c r="AB424" s="5" t="n">
        <v>12062</v>
      </c>
      <c r="AC424" s="5" t="n">
        <v>794</v>
      </c>
      <c r="AD424" s="6" t="n">
        <f aca="false">+(B424-B423)/(A424-A423)</f>
        <v>53.052631578988</v>
      </c>
      <c r="AE424" s="33" t="n">
        <f aca="false">+(C424-C423)/(A424-A423)</f>
        <v>38.8421052631876</v>
      </c>
      <c r="AF424" s="6" t="n">
        <f aca="false">+AD424-AE424</f>
        <v>14.2105263158004</v>
      </c>
      <c r="AG424" s="6" t="n">
        <f aca="false">AVERAGE(D424:E424)</f>
        <v>-3.7</v>
      </c>
      <c r="AH424" s="7" t="n">
        <f aca="false">(G424+G423)/2</f>
        <v>-3.5</v>
      </c>
      <c r="AI424" s="7" t="n">
        <f aca="false">+G424-F424</f>
        <v>0.8</v>
      </c>
      <c r="AJ424" s="8" t="n">
        <f aca="false">(+A424-A423)*24</f>
        <v>25.3333333333139</v>
      </c>
      <c r="AK424" s="8" t="n">
        <f aca="false">+AB424-AB423</f>
        <v>19</v>
      </c>
      <c r="AL424" s="8" t="n">
        <f aca="false">+AK424/AJ424*100</f>
        <v>75.0000000000574</v>
      </c>
      <c r="AM424" s="9" t="n">
        <f aca="false">+(C424-C423)/AK424</f>
        <v>2.15789473684211</v>
      </c>
      <c r="AN424" s="8" t="n">
        <f aca="false">+AK424/AJ424*24</f>
        <v>18.0000000000138</v>
      </c>
      <c r="AO424" s="8" t="n">
        <f aca="false">+AC424-AC423</f>
        <v>0</v>
      </c>
      <c r="AP424" s="8" t="n">
        <f aca="false">+AO424/AJ424*24</f>
        <v>0</v>
      </c>
      <c r="AQ424" s="8" t="n">
        <f aca="false">+AA424-AA423</f>
        <v>15</v>
      </c>
      <c r="AR424" s="6" t="n">
        <f aca="false">+AQ424/AJ424</f>
        <v>0.592105263158348</v>
      </c>
      <c r="AS424" s="6" t="n">
        <f aca="false">+AR424*24</f>
        <v>14.2105263158004</v>
      </c>
      <c r="AT424" s="8" t="n">
        <f aca="false">+AJ424/AQ424*60</f>
        <v>101.333333333256</v>
      </c>
      <c r="AU424" s="8" t="n">
        <f aca="false">+AK424/AQ424*60</f>
        <v>76</v>
      </c>
      <c r="AV424" s="32" t="s">
        <v>245</v>
      </c>
      <c r="AX424" s="0"/>
    </row>
    <row collapsed="false" customFormat="false" customHeight="false" hidden="false" ht="12.65" outlineLevel="0" r="425">
      <c r="A425" s="37" t="n">
        <v>40942.4166666667</v>
      </c>
      <c r="B425" s="0" t="n">
        <v>61393</v>
      </c>
      <c r="C425" s="5" t="n">
        <v>121549</v>
      </c>
      <c r="D425" s="4" t="n">
        <v>-6.4</v>
      </c>
      <c r="E425" s="53" t="n">
        <v>-12.9</v>
      </c>
      <c r="F425" s="4" t="n">
        <v>-11.8</v>
      </c>
      <c r="G425" s="4" t="n">
        <v>-11</v>
      </c>
      <c r="H425" s="4" t="n">
        <v>19.8</v>
      </c>
      <c r="I425" s="4" t="n">
        <v>21.6</v>
      </c>
      <c r="J425" s="4" t="n">
        <v>19.5</v>
      </c>
      <c r="K425" s="4" t="n">
        <v>20.3</v>
      </c>
      <c r="L425" s="55" t="n">
        <v>20.9</v>
      </c>
      <c r="M425" s="4" t="n">
        <v>19.2</v>
      </c>
      <c r="N425" s="4" t="n">
        <v>19.5</v>
      </c>
      <c r="O425" s="5" t="n">
        <v>20</v>
      </c>
      <c r="P425" s="5" t="n">
        <v>7</v>
      </c>
      <c r="Q425" s="5" t="n">
        <v>1</v>
      </c>
      <c r="R425" s="5" t="n">
        <v>4</v>
      </c>
      <c r="S425" s="5" t="s">
        <v>51</v>
      </c>
      <c r="T425" s="5" t="s">
        <v>48</v>
      </c>
      <c r="U425" s="5" t="n">
        <v>44</v>
      </c>
      <c r="V425" s="5" t="n">
        <v>49</v>
      </c>
      <c r="W425" s="5" t="n">
        <v>37</v>
      </c>
      <c r="X425" s="5" t="n">
        <v>-1</v>
      </c>
      <c r="Y425" s="5" t="n">
        <v>-3</v>
      </c>
      <c r="Z425" s="5" t="n">
        <v>44</v>
      </c>
      <c r="AA425" s="5" t="n">
        <v>18560</v>
      </c>
      <c r="AB425" s="5" t="n">
        <v>12081</v>
      </c>
      <c r="AC425" s="5" t="n">
        <v>794</v>
      </c>
      <c r="AD425" s="6" t="n">
        <f aca="false">+(B425-B424)/(A425-A424)</f>
        <v>61.8947368422949</v>
      </c>
      <c r="AE425" s="33" t="n">
        <f aca="false">+(C425-C424)/(A425-A424)</f>
        <v>46.7368421054063</v>
      </c>
      <c r="AF425" s="6" t="n">
        <f aca="false">+AD425-AE425</f>
        <v>15.1578947368885</v>
      </c>
      <c r="AG425" s="6" t="n">
        <f aca="false">AVERAGE(D425:E425)</f>
        <v>-9.65</v>
      </c>
      <c r="AH425" s="7" t="n">
        <f aca="false">(G425+G424)/2</f>
        <v>-8.5</v>
      </c>
      <c r="AI425" s="7" t="n">
        <f aca="false">+G425-F425</f>
        <v>0.800000000000001</v>
      </c>
      <c r="AJ425" s="8" t="n">
        <f aca="false">(+A425-A424)*24</f>
        <v>18.9999999999418</v>
      </c>
      <c r="AK425" s="8" t="n">
        <f aca="false">+AB425-AB424</f>
        <v>19</v>
      </c>
      <c r="AL425" s="8" t="n">
        <f aca="false">+AK425/AJ425*100</f>
        <v>100.000000000306</v>
      </c>
      <c r="AM425" s="9" t="n">
        <f aca="false">+(C425-C424)/AK425</f>
        <v>1.94736842105263</v>
      </c>
      <c r="AN425" s="8" t="n">
        <f aca="false">+AK425/AJ425*24</f>
        <v>24.0000000000735</v>
      </c>
      <c r="AO425" s="8" t="n">
        <f aca="false">+AC425-AC424</f>
        <v>0</v>
      </c>
      <c r="AP425" s="8" t="n">
        <f aca="false">+AO425/AJ425*24</f>
        <v>0</v>
      </c>
      <c r="AQ425" s="8" t="n">
        <f aca="false">+AA425-AA424</f>
        <v>3</v>
      </c>
      <c r="AR425" s="6" t="n">
        <f aca="false">+AQ425/AJ425</f>
        <v>0.157894736842589</v>
      </c>
      <c r="AS425" s="6" t="n">
        <f aca="false">+AR425*24</f>
        <v>3.78947368422214</v>
      </c>
      <c r="AT425" s="8" t="n">
        <f aca="false">+AJ425/AQ425*60</f>
        <v>379.999999998836</v>
      </c>
      <c r="AU425" s="8" t="n">
        <f aca="false">+AK425/AQ425*60</f>
        <v>380</v>
      </c>
      <c r="AV425" s="0" t="s">
        <v>246</v>
      </c>
      <c r="AX425" s="0"/>
    </row>
    <row collapsed="false" customFormat="false" customHeight="false" hidden="false" ht="12.65" outlineLevel="0" r="426">
      <c r="A426" s="37" t="n">
        <v>40943.4166666667</v>
      </c>
      <c r="B426" s="0" t="n">
        <v>61458</v>
      </c>
      <c r="C426" s="5" t="n">
        <v>121597</v>
      </c>
      <c r="D426" s="4" t="n">
        <v>-9</v>
      </c>
      <c r="E426" s="53" t="n">
        <v>-15.4</v>
      </c>
      <c r="F426" s="4" t="n">
        <v>-13.1</v>
      </c>
      <c r="G426" s="4" t="n">
        <v>-14</v>
      </c>
      <c r="H426" s="4" t="n">
        <v>19.3</v>
      </c>
      <c r="I426" s="4" t="n">
        <v>20</v>
      </c>
      <c r="J426" s="4" t="n">
        <v>18.9</v>
      </c>
      <c r="K426" s="4" t="n">
        <v>19.3</v>
      </c>
      <c r="L426" s="55" t="n">
        <v>20.9</v>
      </c>
      <c r="M426" s="4" t="n">
        <v>18.5</v>
      </c>
      <c r="N426" s="4" t="n">
        <v>19</v>
      </c>
      <c r="O426" s="5" t="n">
        <v>20</v>
      </c>
      <c r="P426" s="5" t="n">
        <v>7</v>
      </c>
      <c r="Q426" s="5" t="n">
        <v>1</v>
      </c>
      <c r="R426" s="5" t="n">
        <v>4</v>
      </c>
      <c r="S426" s="5" t="s">
        <v>51</v>
      </c>
      <c r="T426" s="5" t="s">
        <v>48</v>
      </c>
      <c r="U426" s="5" t="n">
        <v>44</v>
      </c>
      <c r="V426" s="5" t="n">
        <v>50</v>
      </c>
      <c r="W426" s="5" t="n">
        <v>36</v>
      </c>
      <c r="X426" s="5" t="n">
        <v>-1</v>
      </c>
      <c r="Y426" s="5" t="n">
        <v>-3</v>
      </c>
      <c r="Z426" s="5" t="n">
        <v>43</v>
      </c>
      <c r="AA426" s="5" t="n">
        <v>18560</v>
      </c>
      <c r="AB426" s="5" t="n">
        <v>12105</v>
      </c>
      <c r="AC426" s="5" t="n">
        <v>794</v>
      </c>
      <c r="AD426" s="6" t="n">
        <f aca="false">+(B426-B425)/(A426-A425)</f>
        <v>65</v>
      </c>
      <c r="AE426" s="33" t="n">
        <f aca="false">+(C426-C425)/(A426-A425)</f>
        <v>48</v>
      </c>
      <c r="AF426" s="6" t="n">
        <f aca="false">+AD426-AE426</f>
        <v>17</v>
      </c>
      <c r="AG426" s="6" t="n">
        <f aca="false">AVERAGE(D426:E426)</f>
        <v>-12.2</v>
      </c>
      <c r="AH426" s="7" t="n">
        <f aca="false">(G426+G425)/2</f>
        <v>-12.5</v>
      </c>
      <c r="AI426" s="7" t="n">
        <f aca="false">+G426-F426</f>
        <v>-0.9</v>
      </c>
      <c r="AJ426" s="8" t="n">
        <f aca="false">(+A426-A425)*24</f>
        <v>24</v>
      </c>
      <c r="AK426" s="8" t="n">
        <f aca="false">+AB426-AB425</f>
        <v>24</v>
      </c>
      <c r="AL426" s="8" t="n">
        <f aca="false">+AK426/AJ426*100</f>
        <v>100</v>
      </c>
      <c r="AM426" s="9" t="n">
        <f aca="false">+(C426-C425)/AK426</f>
        <v>2</v>
      </c>
      <c r="AN426" s="8" t="n">
        <f aca="false">+AK426/AJ426*24</f>
        <v>24</v>
      </c>
      <c r="AO426" s="8" t="n">
        <f aca="false">+AC426-AC425</f>
        <v>0</v>
      </c>
      <c r="AP426" s="8" t="n">
        <f aca="false">+AO426/AJ426*24</f>
        <v>0</v>
      </c>
      <c r="AQ426" s="8" t="n">
        <f aca="false">+AA426-AA425</f>
        <v>0</v>
      </c>
      <c r="AR426" s="6" t="n">
        <f aca="false">+AQ426/AJ426</f>
        <v>0</v>
      </c>
      <c r="AS426" s="6" t="n">
        <f aca="false">+AR426*24</f>
        <v>0</v>
      </c>
      <c r="AT426" s="8" t="e">
        <f aca="false">+AJ426/AQ426*60</f>
        <v>#DIV/0!</v>
      </c>
      <c r="AU426" s="8" t="e">
        <f aca="false">+AK426/AQ426*60</f>
        <v>#DIV/0!</v>
      </c>
      <c r="AV426" s="0"/>
      <c r="AX426" s="0"/>
    </row>
    <row collapsed="false" customFormat="false" customHeight="false" hidden="false" ht="12.65" outlineLevel="0" r="427">
      <c r="A427" s="37" t="n">
        <v>40944.4166666667</v>
      </c>
      <c r="B427" s="0" t="n">
        <v>61522</v>
      </c>
      <c r="C427" s="5" t="n">
        <v>121645</v>
      </c>
      <c r="D427" s="4" t="n">
        <v>-5</v>
      </c>
      <c r="E427" s="53" t="n">
        <v>-13.4</v>
      </c>
      <c r="F427" s="4" t="n">
        <v>-5.3</v>
      </c>
      <c r="G427" s="4" t="n">
        <v>-5</v>
      </c>
      <c r="H427" s="4" t="n">
        <v>18.8</v>
      </c>
      <c r="I427" s="4" t="n">
        <v>20.4</v>
      </c>
      <c r="J427" s="4" t="n">
        <v>18.5</v>
      </c>
      <c r="K427" s="4" t="n">
        <v>18.8</v>
      </c>
      <c r="L427" s="55" t="n">
        <v>20.9</v>
      </c>
      <c r="M427" s="4" t="n">
        <v>18.5</v>
      </c>
      <c r="N427" s="4" t="n">
        <v>18.5</v>
      </c>
      <c r="O427" s="5" t="n">
        <v>20</v>
      </c>
      <c r="P427" s="5" t="n">
        <v>7</v>
      </c>
      <c r="Q427" s="5" t="n">
        <v>1</v>
      </c>
      <c r="R427" s="5" t="n">
        <v>4</v>
      </c>
      <c r="S427" s="5" t="s">
        <v>51</v>
      </c>
      <c r="T427" s="5" t="s">
        <v>48</v>
      </c>
      <c r="U427" s="5" t="n">
        <v>44</v>
      </c>
      <c r="V427" s="5" t="n">
        <v>49</v>
      </c>
      <c r="W427" s="5" t="n">
        <v>36</v>
      </c>
      <c r="X427" s="5" t="n">
        <v>-1</v>
      </c>
      <c r="Y427" s="5" t="n">
        <v>-3</v>
      </c>
      <c r="Z427" s="5" t="n">
        <v>44</v>
      </c>
      <c r="AA427" s="5" t="n">
        <v>18560</v>
      </c>
      <c r="AB427" s="5" t="n">
        <v>12129</v>
      </c>
      <c r="AC427" s="5" t="n">
        <v>794</v>
      </c>
      <c r="AD427" s="6" t="n">
        <f aca="false">+(B427-B426)/(A427-A426)</f>
        <v>64</v>
      </c>
      <c r="AE427" s="33" t="n">
        <f aca="false">+(C427-C426)/(A427-A426)</f>
        <v>48</v>
      </c>
      <c r="AF427" s="6" t="n">
        <f aca="false">+AD427-AE427</f>
        <v>16</v>
      </c>
      <c r="AG427" s="6" t="n">
        <f aca="false">AVERAGE(D427:E427)</f>
        <v>-9.2</v>
      </c>
      <c r="AH427" s="7" t="n">
        <f aca="false">(G427+G426)/2</f>
        <v>-9.5</v>
      </c>
      <c r="AI427" s="7" t="n">
        <f aca="false">+G427-F427</f>
        <v>0.3</v>
      </c>
      <c r="AJ427" s="8" t="n">
        <f aca="false">(+A427-A426)*24</f>
        <v>24</v>
      </c>
      <c r="AK427" s="8" t="n">
        <f aca="false">+AB427-AB426</f>
        <v>24</v>
      </c>
      <c r="AL427" s="8" t="n">
        <f aca="false">+AK427/AJ427*100</f>
        <v>100</v>
      </c>
      <c r="AM427" s="9" t="n">
        <f aca="false">+(C427-C426)/AK427</f>
        <v>2</v>
      </c>
      <c r="AN427" s="8" t="n">
        <f aca="false">+AK427/AJ427*24</f>
        <v>24</v>
      </c>
      <c r="AO427" s="8" t="n">
        <f aca="false">+AC427-AC426</f>
        <v>0</v>
      </c>
      <c r="AP427" s="8" t="n">
        <f aca="false">+AO427/AJ427*24</f>
        <v>0</v>
      </c>
      <c r="AQ427" s="8" t="n">
        <f aca="false">+AA427-AA426</f>
        <v>0</v>
      </c>
      <c r="AR427" s="6" t="n">
        <f aca="false">+AQ427/AJ427</f>
        <v>0</v>
      </c>
      <c r="AS427" s="6" t="n">
        <f aca="false">+AR427*24</f>
        <v>0</v>
      </c>
      <c r="AT427" s="8" t="e">
        <f aca="false">+AJ427/AQ427*60</f>
        <v>#DIV/0!</v>
      </c>
      <c r="AU427" s="8" t="e">
        <f aca="false">+AK427/AQ427*60</f>
        <v>#DIV/0!</v>
      </c>
      <c r="AV427" s="0" t="s">
        <v>247</v>
      </c>
      <c r="AX427" s="0"/>
    </row>
    <row collapsed="false" customFormat="false" customHeight="false" hidden="false" ht="12.65" outlineLevel="0" r="428">
      <c r="A428" s="37" t="n">
        <v>40945.4270833333</v>
      </c>
      <c r="B428" s="0" t="n">
        <v>61593</v>
      </c>
      <c r="C428" s="5" t="n">
        <v>121701</v>
      </c>
      <c r="D428" s="4" t="n">
        <v>-3</v>
      </c>
      <c r="E428" s="53" t="n">
        <v>-5.9</v>
      </c>
      <c r="F428" s="4" t="n">
        <v>-3.1</v>
      </c>
      <c r="G428" s="4" t="n">
        <v>-3</v>
      </c>
      <c r="H428" s="4" t="n">
        <v>19.1</v>
      </c>
      <c r="I428" s="4" t="n">
        <v>19.7</v>
      </c>
      <c r="J428" s="4" t="n">
        <v>18.5</v>
      </c>
      <c r="K428" s="4" t="n">
        <v>19.6</v>
      </c>
      <c r="L428" s="55" t="n">
        <v>20.4</v>
      </c>
      <c r="M428" s="4" t="n">
        <v>18.5</v>
      </c>
      <c r="N428" s="4" t="n">
        <v>19</v>
      </c>
      <c r="O428" s="5" t="n">
        <v>20</v>
      </c>
      <c r="P428" s="5" t="n">
        <v>7</v>
      </c>
      <c r="Q428" s="5" t="n">
        <v>1</v>
      </c>
      <c r="R428" s="5" t="n">
        <v>4</v>
      </c>
      <c r="S428" s="5" t="s">
        <v>51</v>
      </c>
      <c r="T428" s="5" t="s">
        <v>51</v>
      </c>
      <c r="U428" s="5" t="n">
        <v>50</v>
      </c>
      <c r="V428" s="5" t="n">
        <v>44</v>
      </c>
      <c r="W428" s="5" t="n">
        <v>41</v>
      </c>
      <c r="X428" s="5" t="n">
        <v>-1</v>
      </c>
      <c r="Y428" s="5" t="n">
        <v>-2</v>
      </c>
      <c r="Z428" s="5" t="n">
        <v>41</v>
      </c>
      <c r="AA428" s="5" t="n">
        <v>18563</v>
      </c>
      <c r="AB428" s="5" t="n">
        <v>12152</v>
      </c>
      <c r="AC428" s="5" t="n">
        <v>795</v>
      </c>
      <c r="AD428" s="6" t="n">
        <f aca="false">+(B428-B427)/(A428-A427)</f>
        <v>70.2680412367761</v>
      </c>
      <c r="AE428" s="33" t="n">
        <f aca="false">+(C428-C427)/(A428-A427)</f>
        <v>55.4226804121051</v>
      </c>
      <c r="AF428" s="6" t="n">
        <f aca="false">+AD428-AE428</f>
        <v>14.845360824671</v>
      </c>
      <c r="AG428" s="6" t="n">
        <f aca="false">AVERAGE(D428:E428)</f>
        <v>-4.45</v>
      </c>
      <c r="AH428" s="7" t="n">
        <f aca="false">(G428+G427)/2</f>
        <v>-4</v>
      </c>
      <c r="AI428" s="7" t="n">
        <f aca="false">+G428-F428</f>
        <v>0.1</v>
      </c>
      <c r="AJ428" s="8" t="n">
        <f aca="false">(+A428-A427)*24</f>
        <v>24.2500000001164</v>
      </c>
      <c r="AK428" s="8" t="n">
        <f aca="false">+AB428-AB427</f>
        <v>23</v>
      </c>
      <c r="AL428" s="8" t="n">
        <f aca="false">+AK428/AJ428*100</f>
        <v>94.845360824287</v>
      </c>
      <c r="AM428" s="9" t="n">
        <f aca="false">+(C428-C427)/AK428</f>
        <v>2.43478260869565</v>
      </c>
      <c r="AN428" s="8" t="n">
        <f aca="false">+AK428/AJ428*24</f>
        <v>22.7628865978289</v>
      </c>
      <c r="AO428" s="8" t="n">
        <f aca="false">+AC428-AC427</f>
        <v>1</v>
      </c>
      <c r="AP428" s="8" t="n">
        <f aca="false">+AO428/AJ428*24</f>
        <v>0.989690721644733</v>
      </c>
      <c r="AQ428" s="8" t="n">
        <f aca="false">+AA428-AA427</f>
        <v>3</v>
      </c>
      <c r="AR428" s="6" t="n">
        <f aca="false">+AQ428/AJ428</f>
        <v>0.123711340205592</v>
      </c>
      <c r="AS428" s="6" t="n">
        <f aca="false">+AR428*24</f>
        <v>2.9690721649342</v>
      </c>
      <c r="AT428" s="8" t="n">
        <f aca="false">+AJ428/AQ428*60</f>
        <v>485.000000002328</v>
      </c>
      <c r="AU428" s="8" t="n">
        <f aca="false">+AK428/AQ428*60</f>
        <v>460</v>
      </c>
      <c r="AV428" s="0" t="s">
        <v>248</v>
      </c>
      <c r="AX428" s="0"/>
    </row>
    <row collapsed="false" customFormat="false" customHeight="false" hidden="false" ht="12.65" outlineLevel="0" r="429">
      <c r="A429" s="37" t="n">
        <v>40946.4791666667</v>
      </c>
      <c r="B429" s="0" t="n">
        <v>61653</v>
      </c>
      <c r="C429" s="5" t="n">
        <v>121745</v>
      </c>
      <c r="D429" s="4" t="n">
        <v>0.4</v>
      </c>
      <c r="E429" s="53" t="n">
        <v>-4.4</v>
      </c>
      <c r="F429" s="4" t="n">
        <v>0.3</v>
      </c>
      <c r="G429" s="4" t="n">
        <v>1</v>
      </c>
      <c r="H429" s="4" t="n">
        <v>20.3</v>
      </c>
      <c r="I429" s="4" t="n">
        <v>20.4</v>
      </c>
      <c r="J429" s="4" t="n">
        <v>19</v>
      </c>
      <c r="K429" s="4" t="n">
        <v>20</v>
      </c>
      <c r="L429" s="55" t="n">
        <v>20.4</v>
      </c>
      <c r="M429" s="4" t="n">
        <v>19.1</v>
      </c>
      <c r="N429" s="4" t="n">
        <v>20</v>
      </c>
      <c r="O429" s="5" t="n">
        <v>20</v>
      </c>
      <c r="P429" s="5" t="n">
        <v>7</v>
      </c>
      <c r="Q429" s="5" t="n">
        <v>1</v>
      </c>
      <c r="R429" s="5" t="n">
        <v>4</v>
      </c>
      <c r="S429" s="5" t="s">
        <v>51</v>
      </c>
      <c r="T429" s="5" t="s">
        <v>48</v>
      </c>
      <c r="U429" s="5" t="n">
        <v>54</v>
      </c>
      <c r="V429" s="5" t="s">
        <v>63</v>
      </c>
      <c r="W429" s="5" t="n">
        <v>34</v>
      </c>
      <c r="X429" s="5" t="n">
        <v>-1</v>
      </c>
      <c r="Y429" s="5" t="n">
        <v>-2</v>
      </c>
      <c r="Z429" s="5" t="n">
        <v>51</v>
      </c>
      <c r="AA429" s="5" t="n">
        <v>18575</v>
      </c>
      <c r="AB429" s="5" t="n">
        <v>12174</v>
      </c>
      <c r="AC429" s="5" t="n">
        <v>795</v>
      </c>
      <c r="AD429" s="6" t="n">
        <f aca="false">+(B429-B428)/(A429-A428)</f>
        <v>57.02970297056</v>
      </c>
      <c r="AE429" s="33" t="n">
        <f aca="false">+(C429-C428)/(A429-A428)</f>
        <v>41.8217821784107</v>
      </c>
      <c r="AF429" s="6" t="n">
        <f aca="false">+AD429-AE429</f>
        <v>15.2079207921493</v>
      </c>
      <c r="AG429" s="6" t="n">
        <f aca="false">AVERAGE(D429:E429)</f>
        <v>-2</v>
      </c>
      <c r="AH429" s="7" t="n">
        <f aca="false">(G429+G428)/2</f>
        <v>-1</v>
      </c>
      <c r="AI429" s="7" t="n">
        <f aca="false">+G429-F429</f>
        <v>0.7</v>
      </c>
      <c r="AJ429" s="8" t="n">
        <f aca="false">(+A429-A428)*24</f>
        <v>25.2499999998836</v>
      </c>
      <c r="AK429" s="8" t="n">
        <f aca="false">+AB429-AB428</f>
        <v>22</v>
      </c>
      <c r="AL429" s="8" t="n">
        <f aca="false">+AK429/AJ429*100</f>
        <v>87.1287128716888</v>
      </c>
      <c r="AM429" s="9" t="n">
        <f aca="false">+(C429-C428)/AK429</f>
        <v>2</v>
      </c>
      <c r="AN429" s="8" t="n">
        <f aca="false">+AK429/AJ429*24</f>
        <v>20.9108910892053</v>
      </c>
      <c r="AO429" s="8" t="n">
        <f aca="false">+AC429-AC428</f>
        <v>0</v>
      </c>
      <c r="AP429" s="8" t="n">
        <f aca="false">+AO429/AJ429*24</f>
        <v>0</v>
      </c>
      <c r="AQ429" s="8" t="n">
        <f aca="false">+AA429-AA428</f>
        <v>12</v>
      </c>
      <c r="AR429" s="6" t="n">
        <f aca="false">+AQ429/AJ429</f>
        <v>0.475247524754666</v>
      </c>
      <c r="AS429" s="6" t="n">
        <f aca="false">+AR429*24</f>
        <v>11.405940594112</v>
      </c>
      <c r="AT429" s="8" t="n">
        <f aca="false">+AJ429/AQ429*60</f>
        <v>126.249999999418</v>
      </c>
      <c r="AU429" s="8" t="n">
        <f aca="false">+AK429/AQ429*60</f>
        <v>110</v>
      </c>
      <c r="AV429" s="0"/>
      <c r="AX429" s="0"/>
    </row>
    <row collapsed="false" customFormat="false" customHeight="false" hidden="false" ht="12.65" outlineLevel="0" r="430">
      <c r="A430" s="37" t="n">
        <v>40947.4340277778</v>
      </c>
      <c r="B430" s="0" t="n">
        <v>61701</v>
      </c>
      <c r="C430" s="5" t="n">
        <v>121778</v>
      </c>
      <c r="D430" s="4" t="n">
        <v>1.9</v>
      </c>
      <c r="E430" s="53" t="n">
        <v>-1.8</v>
      </c>
      <c r="F430" s="4" t="n">
        <v>-0.5</v>
      </c>
      <c r="G430" s="4" t="n">
        <v>0</v>
      </c>
      <c r="H430" s="4" t="n">
        <v>20.7</v>
      </c>
      <c r="I430" s="4" t="n">
        <v>20.9</v>
      </c>
      <c r="J430" s="4" t="n">
        <v>20.1</v>
      </c>
      <c r="K430" s="4" t="n">
        <v>20.4</v>
      </c>
      <c r="L430" s="55" t="n">
        <v>21.9</v>
      </c>
      <c r="M430" s="4" t="n">
        <v>19.9</v>
      </c>
      <c r="N430" s="4" t="n">
        <v>20</v>
      </c>
      <c r="O430" s="5" t="n">
        <v>20</v>
      </c>
      <c r="P430" s="5" t="n">
        <v>7</v>
      </c>
      <c r="Q430" s="5" t="n">
        <v>1</v>
      </c>
      <c r="R430" s="5" t="n">
        <v>4</v>
      </c>
      <c r="S430" s="5" t="s">
        <v>51</v>
      </c>
      <c r="T430" s="5" t="s">
        <v>48</v>
      </c>
      <c r="U430" s="5" t="n">
        <v>43</v>
      </c>
      <c r="V430" s="5" t="s">
        <v>63</v>
      </c>
      <c r="W430" s="5" t="n">
        <v>34</v>
      </c>
      <c r="X430" s="5" t="n">
        <v>0</v>
      </c>
      <c r="Y430" s="5" t="n">
        <v>-3</v>
      </c>
      <c r="Z430" s="5" t="n">
        <v>41</v>
      </c>
      <c r="AA430" s="5" t="n">
        <v>18594</v>
      </c>
      <c r="AB430" s="5" t="n">
        <v>12191</v>
      </c>
      <c r="AC430" s="5" t="n">
        <v>795</v>
      </c>
      <c r="AD430" s="6" t="n">
        <f aca="false">+(B430-B429)/(A430-A429)</f>
        <v>50.269090908793</v>
      </c>
      <c r="AE430" s="33" t="n">
        <f aca="false">+(C430-C429)/(A430-A429)</f>
        <v>34.5599999997952</v>
      </c>
      <c r="AF430" s="6" t="n">
        <f aca="false">+AD430-AE430</f>
        <v>15.7090909089978</v>
      </c>
      <c r="AG430" s="6" t="n">
        <f aca="false">AVERAGE(D430:E430)</f>
        <v>0.05</v>
      </c>
      <c r="AH430" s="7" t="n">
        <f aca="false">(G430+G429)/2</f>
        <v>0.5</v>
      </c>
      <c r="AI430" s="7" t="n">
        <f aca="false">+G430-F430</f>
        <v>0.5</v>
      </c>
      <c r="AJ430" s="8" t="n">
        <f aca="false">(+A430-A429)*24</f>
        <v>22.9166666668025</v>
      </c>
      <c r="AK430" s="8" t="n">
        <f aca="false">+AB430-AB429</f>
        <v>17</v>
      </c>
      <c r="AL430" s="8" t="n">
        <f aca="false">+AK430/AJ430*100</f>
        <v>74.1818181813785</v>
      </c>
      <c r="AM430" s="9" t="n">
        <f aca="false">+(C430-C429)/AK430</f>
        <v>1.94117647058824</v>
      </c>
      <c r="AN430" s="8" t="n">
        <f aca="false">+AK430/AJ430*24</f>
        <v>17.8036363635308</v>
      </c>
      <c r="AO430" s="8" t="n">
        <f aca="false">+AC430-AC429</f>
        <v>0</v>
      </c>
      <c r="AP430" s="8" t="n">
        <f aca="false">+AO430/AJ430*24</f>
        <v>0</v>
      </c>
      <c r="AQ430" s="8" t="n">
        <f aca="false">+AA430-AA429</f>
        <v>19</v>
      </c>
      <c r="AR430" s="6" t="n">
        <f aca="false">+AQ430/AJ430</f>
        <v>0.829090909085995</v>
      </c>
      <c r="AS430" s="6" t="n">
        <f aca="false">+AR430*24</f>
        <v>19.8981818180639</v>
      </c>
      <c r="AT430" s="8" t="n">
        <f aca="false">+AJ430/AQ430*60</f>
        <v>72.3684210530605</v>
      </c>
      <c r="AU430" s="8" t="n">
        <f aca="false">+AK430/AQ430*60</f>
        <v>53.6842105263158</v>
      </c>
      <c r="AV430" s="0"/>
      <c r="AX430" s="0"/>
    </row>
    <row collapsed="false" customFormat="false" customHeight="false" hidden="false" ht="12.65" outlineLevel="0" r="431">
      <c r="A431" s="37" t="n">
        <v>40948.4166666667</v>
      </c>
      <c r="B431" s="0" t="n">
        <v>61756</v>
      </c>
      <c r="C431" s="5" t="n">
        <v>121816</v>
      </c>
      <c r="D431" s="4" t="n">
        <v>-0.1</v>
      </c>
      <c r="E431" s="53" t="n">
        <v>-7.4</v>
      </c>
      <c r="F431" s="4" t="n">
        <v>-6.3</v>
      </c>
      <c r="G431" s="4" t="n">
        <v>-7</v>
      </c>
      <c r="H431" s="4" t="n">
        <v>21.7</v>
      </c>
      <c r="I431" s="4" t="n">
        <v>21.9</v>
      </c>
      <c r="J431" s="4" t="n">
        <v>19.7</v>
      </c>
      <c r="K431" s="4" t="n">
        <v>20.2</v>
      </c>
      <c r="L431" s="55" t="n">
        <v>20.9</v>
      </c>
      <c r="M431" s="4" t="n">
        <v>20</v>
      </c>
      <c r="N431" s="4" t="n">
        <v>20</v>
      </c>
      <c r="O431" s="5" t="n">
        <v>20</v>
      </c>
      <c r="P431" s="5" t="n">
        <v>7</v>
      </c>
      <c r="Q431" s="5" t="n">
        <v>1</v>
      </c>
      <c r="R431" s="5" t="n">
        <v>4</v>
      </c>
      <c r="S431" s="5" t="s">
        <v>48</v>
      </c>
      <c r="T431" s="5" t="s">
        <v>48</v>
      </c>
      <c r="U431" s="5" t="n">
        <v>29</v>
      </c>
      <c r="V431" s="5" t="n">
        <v>42</v>
      </c>
      <c r="W431" s="5" t="n">
        <v>29</v>
      </c>
      <c r="X431" s="5" t="n">
        <v>1</v>
      </c>
      <c r="Y431" s="5" t="n">
        <v>0</v>
      </c>
      <c r="Z431" s="5" t="n">
        <v>52</v>
      </c>
      <c r="AA431" s="5" t="n">
        <v>18610</v>
      </c>
      <c r="AB431" s="5" t="n">
        <v>12209</v>
      </c>
      <c r="AC431" s="5" t="n">
        <v>795</v>
      </c>
      <c r="AD431" s="6" t="n">
        <f aca="false">+(B431-B430)/(A431-A430)</f>
        <v>55.9717314490856</v>
      </c>
      <c r="AE431" s="33" t="n">
        <f aca="false">+(C431-C430)/(A431-A430)</f>
        <v>38.6713780920955</v>
      </c>
      <c r="AF431" s="6" t="n">
        <f aca="false">+AD431-AE431</f>
        <v>17.3003533569901</v>
      </c>
      <c r="AG431" s="6" t="n">
        <f aca="false">AVERAGE(D431:E431)</f>
        <v>-3.75</v>
      </c>
      <c r="AH431" s="7" t="n">
        <f aca="false">(G431+G430)/2</f>
        <v>-3.5</v>
      </c>
      <c r="AI431" s="7" t="n">
        <f aca="false">+G431-F431</f>
        <v>-0.7</v>
      </c>
      <c r="AJ431" s="8" t="n">
        <f aca="false">(+A431-A430)*24</f>
        <v>23.5833333331975</v>
      </c>
      <c r="AK431" s="8" t="n">
        <f aca="false">+AB431-AB430</f>
        <v>18</v>
      </c>
      <c r="AL431" s="8" t="n">
        <f aca="false">+AK431/AJ431*100</f>
        <v>76.3250883396622</v>
      </c>
      <c r="AM431" s="9" t="n">
        <f aca="false">+(C431-C430)/AK431</f>
        <v>2.11111111111111</v>
      </c>
      <c r="AN431" s="8" t="n">
        <f aca="false">+AK431/AJ431*24</f>
        <v>18.3180212015189</v>
      </c>
      <c r="AO431" s="8" t="n">
        <f aca="false">+AC431-AC430</f>
        <v>0</v>
      </c>
      <c r="AP431" s="8" t="n">
        <f aca="false">+AO431/AJ431*24</f>
        <v>0</v>
      </c>
      <c r="AQ431" s="8" t="n">
        <f aca="false">+AA431-AA430</f>
        <v>16</v>
      </c>
      <c r="AR431" s="6" t="n">
        <f aca="false">+AQ431/AJ431</f>
        <v>0.678445229685886</v>
      </c>
      <c r="AS431" s="6" t="n">
        <f aca="false">+AR431*24</f>
        <v>16.2826855124613</v>
      </c>
      <c r="AT431" s="8" t="n">
        <f aca="false">+AJ431/AQ431*60</f>
        <v>88.4374999994907</v>
      </c>
      <c r="AU431" s="8" t="n">
        <f aca="false">+AK431/AQ431*60</f>
        <v>67.5</v>
      </c>
      <c r="AV431" s="0"/>
      <c r="AX431" s="0"/>
    </row>
    <row collapsed="false" customFormat="false" customHeight="false" hidden="false" ht="12.65" outlineLevel="0" r="432">
      <c r="A432" s="37" t="n">
        <v>40949.5069444445</v>
      </c>
      <c r="B432" s="0" t="n">
        <v>61810</v>
      </c>
      <c r="C432" s="5" t="n">
        <v>121860</v>
      </c>
      <c r="D432" s="4" t="n">
        <v>0</v>
      </c>
      <c r="E432" s="53" t="n">
        <v>-8.9</v>
      </c>
      <c r="F432" s="4" t="n">
        <v>-0.8</v>
      </c>
      <c r="G432" s="4" t="n">
        <v>0</v>
      </c>
      <c r="H432" s="4" t="n">
        <v>20.8</v>
      </c>
      <c r="I432" s="4" t="n">
        <v>20.9</v>
      </c>
      <c r="J432" s="4" t="n">
        <v>20.1</v>
      </c>
      <c r="K432" s="4" t="n">
        <v>19.8</v>
      </c>
      <c r="L432" s="55" t="n">
        <v>22.6</v>
      </c>
      <c r="M432" s="4" t="n">
        <v>19.5</v>
      </c>
      <c r="N432" s="4" t="n">
        <v>19.5</v>
      </c>
      <c r="O432" s="5" t="n">
        <v>20</v>
      </c>
      <c r="P432" s="5" t="n">
        <v>7</v>
      </c>
      <c r="Q432" s="5" t="n">
        <v>1</v>
      </c>
      <c r="R432" s="5" t="n">
        <v>4</v>
      </c>
      <c r="S432" s="5" t="s">
        <v>51</v>
      </c>
      <c r="T432" s="5" t="s">
        <v>48</v>
      </c>
      <c r="U432" s="5" t="n">
        <v>42</v>
      </c>
      <c r="V432" s="5" t="n">
        <v>42</v>
      </c>
      <c r="W432" s="5" t="n">
        <v>35</v>
      </c>
      <c r="X432" s="5" t="n">
        <v>-1</v>
      </c>
      <c r="Y432" s="5" t="n">
        <v>-3</v>
      </c>
      <c r="Z432" s="5" t="n">
        <v>46</v>
      </c>
      <c r="AA432" s="5" t="n">
        <v>18624</v>
      </c>
      <c r="AB432" s="5" t="n">
        <v>12231</v>
      </c>
      <c r="AC432" s="5" t="n">
        <v>795</v>
      </c>
      <c r="AD432" s="6" t="n">
        <f aca="false">+(B432-B431)/(A432-A431)</f>
        <v>49.5286624202353</v>
      </c>
      <c r="AE432" s="33" t="n">
        <f aca="false">+(C432-C431)/(A432-A431)</f>
        <v>40.3566878979695</v>
      </c>
      <c r="AF432" s="6" t="n">
        <f aca="false">+AD432-AE432</f>
        <v>9.17197452226579</v>
      </c>
      <c r="AG432" s="6" t="n">
        <f aca="false">AVERAGE(D432:E432)</f>
        <v>-4.45</v>
      </c>
      <c r="AH432" s="7" t="n">
        <f aca="false">(G432+G431)/2</f>
        <v>-3.5</v>
      </c>
      <c r="AI432" s="7" t="n">
        <f aca="false">+G432-F432</f>
        <v>0.8</v>
      </c>
      <c r="AJ432" s="8" t="n">
        <f aca="false">(+A432-A431)*24</f>
        <v>26.1666666667443</v>
      </c>
      <c r="AK432" s="8" t="n">
        <f aca="false">+AB432-AB431</f>
        <v>22</v>
      </c>
      <c r="AL432" s="8" t="n">
        <f aca="false">+AK432/AJ432*100</f>
        <v>84.0764331207697</v>
      </c>
      <c r="AM432" s="9" t="n">
        <f aca="false">+(C432-C431)/AK432</f>
        <v>2</v>
      </c>
      <c r="AN432" s="8" t="n">
        <f aca="false">+AK432/AJ432*24</f>
        <v>20.1783439489847</v>
      </c>
      <c r="AO432" s="8" t="n">
        <f aca="false">+AC432-AC431</f>
        <v>0</v>
      </c>
      <c r="AP432" s="8" t="n">
        <f aca="false">+AO432/AJ432*24</f>
        <v>0</v>
      </c>
      <c r="AQ432" s="8" t="n">
        <f aca="false">+AA432-AA431</f>
        <v>14</v>
      </c>
      <c r="AR432" s="6" t="n">
        <f aca="false">+AQ432/AJ432</f>
        <v>0.535031847132171</v>
      </c>
      <c r="AS432" s="6" t="n">
        <f aca="false">+AR432*24</f>
        <v>12.8407643311721</v>
      </c>
      <c r="AT432" s="8" t="n">
        <f aca="false">+AJ432/AQ432*60</f>
        <v>112.14285714319</v>
      </c>
      <c r="AU432" s="8" t="n">
        <f aca="false">+AK432/AQ432*60</f>
        <v>94.2857142857143</v>
      </c>
      <c r="AV432" s="0"/>
      <c r="AX432" s="0"/>
    </row>
    <row collapsed="false" customFormat="false" customHeight="false" hidden="false" ht="12.65" outlineLevel="0" r="433">
      <c r="A433" s="37" t="n">
        <v>40950.4305555556</v>
      </c>
      <c r="B433" s="0" t="n">
        <v>61859</v>
      </c>
      <c r="C433" s="5" t="n">
        <v>121894</v>
      </c>
      <c r="D433" s="4" t="n">
        <v>0.9</v>
      </c>
      <c r="E433" s="53" t="n">
        <v>-2.9</v>
      </c>
      <c r="F433" s="4" t="n">
        <v>0.5</v>
      </c>
      <c r="G433" s="4" t="n">
        <v>0</v>
      </c>
      <c r="H433" s="4" t="n">
        <v>20.6</v>
      </c>
      <c r="I433" s="4" t="n">
        <v>20.9</v>
      </c>
      <c r="J433" s="4" t="n">
        <v>19.5</v>
      </c>
      <c r="K433" s="4" t="n">
        <v>21.5</v>
      </c>
      <c r="L433" s="55" t="n">
        <v>21.5</v>
      </c>
      <c r="M433" s="4" t="n">
        <v>19.5</v>
      </c>
      <c r="N433" s="4" t="n">
        <v>20.5</v>
      </c>
      <c r="O433" s="5" t="n">
        <v>20</v>
      </c>
      <c r="P433" s="5" t="n">
        <v>7</v>
      </c>
      <c r="Q433" s="5" t="n">
        <v>1</v>
      </c>
      <c r="R433" s="5" t="n">
        <v>4</v>
      </c>
      <c r="S433" s="5" t="s">
        <v>51</v>
      </c>
      <c r="T433" s="5" t="s">
        <v>48</v>
      </c>
      <c r="U433" s="5" t="n">
        <v>42</v>
      </c>
      <c r="V433" s="5" t="n">
        <v>38</v>
      </c>
      <c r="W433" s="5" t="n">
        <v>35</v>
      </c>
      <c r="X433" s="5" t="n">
        <v>0</v>
      </c>
      <c r="Y433" s="5" t="n">
        <v>-3</v>
      </c>
      <c r="Z433" s="5" t="n">
        <v>44</v>
      </c>
      <c r="AA433" s="5" t="n">
        <v>18639</v>
      </c>
      <c r="AB433" s="5" t="n">
        <v>12248</v>
      </c>
      <c r="AC433" s="5" t="n">
        <v>795</v>
      </c>
      <c r="AD433" s="6" t="n">
        <f aca="false">+(B433-B432)/(A433-A432)</f>
        <v>53.0526315790402</v>
      </c>
      <c r="AE433" s="33" t="n">
        <f aca="false">+(C433-C432)/(A433-A432)</f>
        <v>36.8120300752524</v>
      </c>
      <c r="AF433" s="6" t="n">
        <f aca="false">+AD433-AE433</f>
        <v>16.2406015037878</v>
      </c>
      <c r="AG433" s="6" t="n">
        <f aca="false">AVERAGE(D433:E433)</f>
        <v>-1</v>
      </c>
      <c r="AH433" s="7" t="n">
        <f aca="false">(G433+G432)/2</f>
        <v>0</v>
      </c>
      <c r="AI433" s="7" t="n">
        <f aca="false">+G433-F433</f>
        <v>-0.5</v>
      </c>
      <c r="AJ433" s="8" t="n">
        <f aca="false">(+A433-A432)*24</f>
        <v>22.1666666666279</v>
      </c>
      <c r="AK433" s="8" t="n">
        <f aca="false">+AB433-AB432</f>
        <v>17</v>
      </c>
      <c r="AL433" s="8" t="n">
        <f aca="false">+AK433/AJ433*100</f>
        <v>76.6917293234425</v>
      </c>
      <c r="AM433" s="9" t="n">
        <f aca="false">+(C433-C432)/AK433</f>
        <v>2</v>
      </c>
      <c r="AN433" s="8" t="n">
        <f aca="false">+AK433/AJ433*24</f>
        <v>18.4060150376262</v>
      </c>
      <c r="AO433" s="8" t="n">
        <f aca="false">+AC433-AC432</f>
        <v>0</v>
      </c>
      <c r="AP433" s="8" t="n">
        <f aca="false">+AO433/AJ433*24</f>
        <v>0</v>
      </c>
      <c r="AQ433" s="8" t="n">
        <f aca="false">+AA433-AA432</f>
        <v>15</v>
      </c>
      <c r="AR433" s="6" t="n">
        <f aca="false">+AQ433/AJ433</f>
        <v>0.676691729324493</v>
      </c>
      <c r="AS433" s="6" t="n">
        <f aca="false">+AR433*24</f>
        <v>16.2406015037878</v>
      </c>
      <c r="AT433" s="8" t="n">
        <f aca="false">+AJ433/AQ433*60</f>
        <v>88.6666666665115</v>
      </c>
      <c r="AU433" s="8" t="n">
        <f aca="false">+AK433/AQ433*60</f>
        <v>68</v>
      </c>
      <c r="AV433" s="0"/>
      <c r="AX433" s="0"/>
    </row>
    <row collapsed="false" customFormat="false" customHeight="false" hidden="false" ht="12.65" outlineLevel="0" r="434">
      <c r="A434" s="37" t="n">
        <v>40953.5694444444</v>
      </c>
      <c r="B434" s="0" t="n">
        <v>61993</v>
      </c>
      <c r="C434" s="5" t="n">
        <v>121998</v>
      </c>
      <c r="D434" s="4" t="n">
        <v>2.4</v>
      </c>
      <c r="E434" s="53" t="n">
        <v>-7.9</v>
      </c>
      <c r="F434" s="4" t="n">
        <v>0.8</v>
      </c>
      <c r="G434" s="4" t="n">
        <v>1</v>
      </c>
      <c r="H434" s="4" t="n">
        <v>20.3</v>
      </c>
      <c r="I434" s="4" t="n">
        <v>20.9</v>
      </c>
      <c r="J434" s="4" t="n">
        <v>20</v>
      </c>
      <c r="K434" s="4" t="n">
        <v>20.3</v>
      </c>
      <c r="L434" s="55" t="n">
        <v>22.4</v>
      </c>
      <c r="M434" s="4" t="n">
        <v>19.9</v>
      </c>
      <c r="N434" s="4" t="n">
        <v>20</v>
      </c>
      <c r="O434" s="5" t="n">
        <v>20</v>
      </c>
      <c r="P434" s="5" t="n">
        <v>7</v>
      </c>
      <c r="Q434" s="5" t="n">
        <v>1</v>
      </c>
      <c r="R434" s="5" t="n">
        <v>4</v>
      </c>
      <c r="S434" s="5" t="s">
        <v>51</v>
      </c>
      <c r="T434" s="5" t="s">
        <v>48</v>
      </c>
      <c r="U434" s="5" t="n">
        <v>38</v>
      </c>
      <c r="V434" s="5" t="n">
        <v>37</v>
      </c>
      <c r="W434" s="5" t="n">
        <v>30</v>
      </c>
      <c r="X434" s="5" t="n">
        <v>1</v>
      </c>
      <c r="Y434" s="5" t="n">
        <v>-1</v>
      </c>
      <c r="Z434" s="5" t="n">
        <v>44</v>
      </c>
      <c r="AA434" s="5" t="n">
        <v>18706</v>
      </c>
      <c r="AB434" s="5" t="n">
        <v>12300</v>
      </c>
      <c r="AC434" s="5" t="n">
        <v>795</v>
      </c>
      <c r="AD434" s="6" t="n">
        <f aca="false">+(B434-B433)/(A434-A433)</f>
        <v>42.6902654867037</v>
      </c>
      <c r="AE434" s="33" t="n">
        <f aca="false">+(C434-C433)/(A434-A433)</f>
        <v>33.1327433628148</v>
      </c>
      <c r="AF434" s="6" t="n">
        <f aca="false">+AD434-AE434</f>
        <v>9.55752212388888</v>
      </c>
      <c r="AG434" s="6" t="n">
        <f aca="false">AVERAGE(D434:E434)</f>
        <v>-2.75</v>
      </c>
      <c r="AH434" s="7" t="n">
        <f aca="false">(G434+G433)/2</f>
        <v>0.5</v>
      </c>
      <c r="AI434" s="7" t="n">
        <f aca="false">+G434-F434</f>
        <v>0.2</v>
      </c>
      <c r="AJ434" s="8" t="n">
        <f aca="false">(+A434-A433)*24</f>
        <v>75.3333333333721</v>
      </c>
      <c r="AK434" s="8" t="n">
        <f aca="false">+AB434-AB433</f>
        <v>52</v>
      </c>
      <c r="AL434" s="8" t="n">
        <f aca="false">+AK434/AJ434*100</f>
        <v>69.0265486725308</v>
      </c>
      <c r="AM434" s="9" t="n">
        <f aca="false">+(C434-C433)/AK434</f>
        <v>2</v>
      </c>
      <c r="AN434" s="8" t="n">
        <f aca="false">+AK434/AJ434*24</f>
        <v>16.5663716814074</v>
      </c>
      <c r="AO434" s="8" t="n">
        <f aca="false">+AC434-AC433</f>
        <v>0</v>
      </c>
      <c r="AP434" s="8" t="n">
        <f aca="false">+AO434/AJ434*24</f>
        <v>0</v>
      </c>
      <c r="AQ434" s="8" t="n">
        <f aca="false">+AA434-AA433</f>
        <v>67</v>
      </c>
      <c r="AR434" s="6" t="n">
        <f aca="false">+AQ434/AJ434</f>
        <v>0.889380530972993</v>
      </c>
      <c r="AS434" s="6" t="n">
        <f aca="false">+AR434*24</f>
        <v>21.3451327433518</v>
      </c>
      <c r="AT434" s="8" t="n">
        <f aca="false">+AJ434/AQ434*60</f>
        <v>67.4626865671989</v>
      </c>
      <c r="AU434" s="8" t="n">
        <f aca="false">+AK434/AQ434*60</f>
        <v>46.5671641791045</v>
      </c>
      <c r="AV434" s="0" t="s">
        <v>249</v>
      </c>
      <c r="AX434" s="0"/>
    </row>
    <row collapsed="false" customFormat="false" customHeight="false" hidden="false" ht="12.65" outlineLevel="0" r="435">
      <c r="A435" s="37" t="n">
        <v>40954.6041666667</v>
      </c>
      <c r="B435" s="0" t="n">
        <v>62037</v>
      </c>
      <c r="C435" s="5" t="n">
        <v>122029</v>
      </c>
      <c r="D435" s="4" t="n">
        <v>4.3</v>
      </c>
      <c r="E435" s="53" t="n">
        <v>-0.6</v>
      </c>
      <c r="F435" s="4" t="n">
        <v>3.6</v>
      </c>
      <c r="G435" s="4" t="n">
        <v>3</v>
      </c>
      <c r="H435" s="4" t="n">
        <v>19.5</v>
      </c>
      <c r="I435" s="4" t="n">
        <v>20.4</v>
      </c>
      <c r="J435" s="4" t="n">
        <v>19.5</v>
      </c>
      <c r="K435" s="4" t="n">
        <v>21.6</v>
      </c>
      <c r="L435" s="55" t="n">
        <v>22.9</v>
      </c>
      <c r="M435" s="4" t="n">
        <v>19.7</v>
      </c>
      <c r="N435" s="4" t="n">
        <v>21</v>
      </c>
      <c r="O435" s="5" t="n">
        <v>20</v>
      </c>
      <c r="P435" s="5" t="n">
        <v>7</v>
      </c>
      <c r="Q435" s="5" t="n">
        <v>1</v>
      </c>
      <c r="R435" s="5" t="n">
        <v>4</v>
      </c>
      <c r="S435" s="5" t="s">
        <v>51</v>
      </c>
      <c r="T435" s="5" t="s">
        <v>48</v>
      </c>
      <c r="U435" s="5" t="n">
        <v>38</v>
      </c>
      <c r="V435" s="5" t="n">
        <v>32</v>
      </c>
      <c r="W435" s="5" t="n">
        <v>30</v>
      </c>
      <c r="X435" s="5" t="n">
        <v>0</v>
      </c>
      <c r="Y435" s="5" t="n">
        <v>-3</v>
      </c>
      <c r="Z435" s="5" t="n">
        <v>47</v>
      </c>
      <c r="AA435" s="5" t="n">
        <v>18729</v>
      </c>
      <c r="AB435" s="5" t="n">
        <v>12315</v>
      </c>
      <c r="AC435" s="5" t="n">
        <v>795</v>
      </c>
      <c r="AD435" s="6" t="n">
        <f aca="false">+(B435-B434)/(A435-A434)</f>
        <v>42.5234899330188</v>
      </c>
      <c r="AE435" s="33" t="n">
        <f aca="false">+(C435-C434)/(A435-A434)</f>
        <v>29.9597315437178</v>
      </c>
      <c r="AF435" s="6" t="n">
        <f aca="false">+AD435-AE435</f>
        <v>12.563758389301</v>
      </c>
      <c r="AG435" s="6" t="n">
        <f aca="false">AVERAGE(D435:E435)</f>
        <v>1.85</v>
      </c>
      <c r="AH435" s="7" t="n">
        <f aca="false">(G435+G434)/2</f>
        <v>2</v>
      </c>
      <c r="AI435" s="7" t="n">
        <f aca="false">+G435-F435</f>
        <v>-0.6</v>
      </c>
      <c r="AJ435" s="8" t="n">
        <f aca="false">(+A435-A434)*24</f>
        <v>24.8333333332557</v>
      </c>
      <c r="AK435" s="8" t="n">
        <f aca="false">+AB435-AB434</f>
        <v>15</v>
      </c>
      <c r="AL435" s="8" t="n">
        <f aca="false">+AK435/AJ435*100</f>
        <v>60.4026845639472</v>
      </c>
      <c r="AM435" s="9" t="n">
        <f aca="false">+(C435-C434)/AK435</f>
        <v>2.06666666666667</v>
      </c>
      <c r="AN435" s="8" t="n">
        <f aca="false">+AK435/AJ435*24</f>
        <v>14.4966442953473</v>
      </c>
      <c r="AO435" s="8" t="n">
        <f aca="false">+AC435-AC434</f>
        <v>0</v>
      </c>
      <c r="AP435" s="8" t="n">
        <f aca="false">+AO435/AJ435*24</f>
        <v>0</v>
      </c>
      <c r="AQ435" s="8" t="n">
        <f aca="false">+AA435-AA434</f>
        <v>23</v>
      </c>
      <c r="AR435" s="6" t="n">
        <f aca="false">+AQ435/AJ435</f>
        <v>0.92617449664719</v>
      </c>
      <c r="AS435" s="6" t="n">
        <f aca="false">+AR435*24</f>
        <v>22.2281879195326</v>
      </c>
      <c r="AT435" s="8" t="n">
        <f aca="false">+AJ435/AQ435*60</f>
        <v>64.7826086954497</v>
      </c>
      <c r="AU435" s="8" t="n">
        <f aca="false">+AK435/AQ435*60</f>
        <v>39.1304347826087</v>
      </c>
      <c r="AV435" s="0" t="s">
        <v>250</v>
      </c>
      <c r="AX435" s="0"/>
    </row>
    <row collapsed="false" customFormat="false" customHeight="false" hidden="false" ht="12.65" outlineLevel="0" r="436">
      <c r="A436" s="37" t="n">
        <v>40956.625</v>
      </c>
      <c r="B436" s="0" t="n">
        <v>62126</v>
      </c>
      <c r="C436" s="5" t="n">
        <v>122091</v>
      </c>
      <c r="D436" s="4" t="n">
        <v>5.4</v>
      </c>
      <c r="E436" s="53" t="n">
        <v>-4.5</v>
      </c>
      <c r="F436" s="4" t="n">
        <v>3.3</v>
      </c>
      <c r="G436" s="4" t="n">
        <v>2</v>
      </c>
      <c r="H436" s="4" t="n">
        <v>20.8</v>
      </c>
      <c r="I436" s="4" t="n">
        <v>21.8</v>
      </c>
      <c r="J436" s="4" t="n">
        <v>19.5</v>
      </c>
      <c r="K436" s="4" t="n">
        <v>22.1</v>
      </c>
      <c r="L436" s="55" t="n">
        <v>22.9</v>
      </c>
      <c r="M436" s="4" t="n">
        <v>20</v>
      </c>
      <c r="N436" s="4" t="n">
        <v>21.5</v>
      </c>
      <c r="O436" s="5" t="n">
        <v>20</v>
      </c>
      <c r="P436" s="5" t="n">
        <v>7</v>
      </c>
      <c r="Q436" s="5" t="n">
        <v>1</v>
      </c>
      <c r="R436" s="5" t="n">
        <v>4</v>
      </c>
      <c r="S436" s="5" t="s">
        <v>48</v>
      </c>
      <c r="T436" s="5" t="s">
        <v>48</v>
      </c>
      <c r="U436" s="5" t="n">
        <v>30</v>
      </c>
      <c r="V436" s="5" t="n">
        <v>33</v>
      </c>
      <c r="W436" s="5" t="n">
        <v>29</v>
      </c>
      <c r="X436" s="5" t="n">
        <v>2</v>
      </c>
      <c r="Y436" s="5" t="n">
        <v>5</v>
      </c>
      <c r="Z436" s="5" t="n">
        <v>51</v>
      </c>
      <c r="AA436" s="5" t="n">
        <v>18775</v>
      </c>
      <c r="AB436" s="5" t="n">
        <v>12344</v>
      </c>
      <c r="AC436" s="5" t="n">
        <v>796</v>
      </c>
      <c r="AD436" s="6" t="n">
        <f aca="false">+(B436-B435)/(A436-A435)</f>
        <v>44.0412371133492</v>
      </c>
      <c r="AE436" s="33" t="n">
        <f aca="false">+(C436-C435)/(A436-A435)</f>
        <v>30.6804123710972</v>
      </c>
      <c r="AF436" s="6" t="n">
        <f aca="false">+AD436-AE436</f>
        <v>13.360824742252</v>
      </c>
      <c r="AG436" s="6" t="n">
        <f aca="false">AVERAGE(D436:E436)</f>
        <v>0.45</v>
      </c>
      <c r="AH436" s="7" t="n">
        <f aca="false">(G436+G435)/2</f>
        <v>2.5</v>
      </c>
      <c r="AI436" s="7" t="n">
        <f aca="false">+G436-F436</f>
        <v>-1.3</v>
      </c>
      <c r="AJ436" s="8" t="n">
        <f aca="false">(+A436-A435)*24</f>
        <v>48.5000000000582</v>
      </c>
      <c r="AK436" s="8" t="n">
        <f aca="false">+AB436-AB435</f>
        <v>29</v>
      </c>
      <c r="AL436" s="8" t="n">
        <f aca="false">+AK436/AJ436*100</f>
        <v>59.7938144329179</v>
      </c>
      <c r="AM436" s="9" t="n">
        <f aca="false">+(C436-C435)/AK436</f>
        <v>2.13793103448276</v>
      </c>
      <c r="AN436" s="8" t="n">
        <f aca="false">+AK436/AJ436*24</f>
        <v>14.3505154639003</v>
      </c>
      <c r="AO436" s="8" t="n">
        <f aca="false">+AC436-AC435</f>
        <v>1</v>
      </c>
      <c r="AP436" s="8" t="n">
        <f aca="false">+AO436/AJ436*24</f>
        <v>0.494845360824148</v>
      </c>
      <c r="AQ436" s="8" t="n">
        <f aca="false">+AA436-AA435</f>
        <v>46</v>
      </c>
      <c r="AR436" s="6" t="n">
        <f aca="false">+AQ436/AJ436</f>
        <v>0.948453608246284</v>
      </c>
      <c r="AS436" s="6" t="n">
        <f aca="false">+AR436*24</f>
        <v>22.7628865979108</v>
      </c>
      <c r="AT436" s="8" t="n">
        <f aca="false">+AJ436/AQ436*60</f>
        <v>63.2608695652933</v>
      </c>
      <c r="AU436" s="8" t="n">
        <f aca="false">+AK436/AQ436*60</f>
        <v>37.8260869565217</v>
      </c>
      <c r="AV436" s="0"/>
      <c r="AX436" s="0"/>
    </row>
    <row collapsed="false" customFormat="false" customHeight="false" hidden="false" ht="12.65" outlineLevel="0" r="437">
      <c r="A437" s="37" t="n">
        <v>40958.5486111111</v>
      </c>
      <c r="B437" s="0" t="n">
        <v>62208</v>
      </c>
      <c r="C437" s="5" t="n">
        <v>122145</v>
      </c>
      <c r="D437" s="4" t="n">
        <v>3.8</v>
      </c>
      <c r="E437" s="53" t="n">
        <v>-0.9</v>
      </c>
      <c r="F437" s="4" t="n">
        <v>3.3</v>
      </c>
      <c r="G437" s="4" t="n">
        <v>3</v>
      </c>
      <c r="H437" s="4" t="n">
        <v>20.5</v>
      </c>
      <c r="I437" s="4" t="n">
        <v>20.9</v>
      </c>
      <c r="J437" s="4" t="n">
        <v>19.4</v>
      </c>
      <c r="K437" s="4" t="n">
        <v>21.3</v>
      </c>
      <c r="L437" s="55" t="n">
        <v>22.4</v>
      </c>
      <c r="M437" s="4" t="n">
        <v>19.6</v>
      </c>
      <c r="N437" s="4" t="n">
        <v>20.5</v>
      </c>
      <c r="O437" s="5" t="n">
        <v>20</v>
      </c>
      <c r="P437" s="5" t="n">
        <v>7</v>
      </c>
      <c r="Q437" s="5" t="n">
        <v>1</v>
      </c>
      <c r="R437" s="5" t="n">
        <v>4</v>
      </c>
      <c r="S437" s="5" t="s">
        <v>51</v>
      </c>
      <c r="T437" s="5" t="s">
        <v>48</v>
      </c>
      <c r="U437" s="5" t="n">
        <v>41</v>
      </c>
      <c r="V437" s="5" t="n">
        <v>36</v>
      </c>
      <c r="W437" s="5" t="n">
        <v>34</v>
      </c>
      <c r="X437" s="5" t="n">
        <v>0</v>
      </c>
      <c r="Y437" s="5" t="n">
        <v>-2</v>
      </c>
      <c r="Z437" s="5" t="n">
        <v>41</v>
      </c>
      <c r="AA437" s="5" t="n">
        <v>18822</v>
      </c>
      <c r="AB437" s="5" t="n">
        <v>12370</v>
      </c>
      <c r="AC437" s="5" t="n">
        <v>796</v>
      </c>
      <c r="AD437" s="6" t="n">
        <f aca="false">+(B437-B436)/(A437-A436)</f>
        <v>42.6281588448012</v>
      </c>
      <c r="AE437" s="33" t="n">
        <f aca="false">+(C437-C436)/(A437-A436)</f>
        <v>28.0722021660886</v>
      </c>
      <c r="AF437" s="6" t="n">
        <f aca="false">+AD437-AE437</f>
        <v>14.5559566787126</v>
      </c>
      <c r="AG437" s="6" t="n">
        <f aca="false">AVERAGE(D437:E437)</f>
        <v>1.45</v>
      </c>
      <c r="AH437" s="7" t="n">
        <f aca="false">(G437+G436)/2</f>
        <v>2.5</v>
      </c>
      <c r="AI437" s="7" t="n">
        <f aca="false">+G437-F437</f>
        <v>-0.3</v>
      </c>
      <c r="AJ437" s="8" t="n">
        <f aca="false">(+A437-A436)*24</f>
        <v>46.1666666666279</v>
      </c>
      <c r="AK437" s="8" t="n">
        <f aca="false">+AB437-AB436</f>
        <v>26</v>
      </c>
      <c r="AL437" s="8" t="n">
        <f aca="false">+AK437/AJ437*100</f>
        <v>56.3176895307333</v>
      </c>
      <c r="AM437" s="9" t="n">
        <f aca="false">+(C437-C436)/AK437</f>
        <v>2.07692307692308</v>
      </c>
      <c r="AN437" s="8" t="n">
        <f aca="false">+AK437/AJ437*24</f>
        <v>13.516245487376</v>
      </c>
      <c r="AO437" s="8" t="n">
        <f aca="false">+AC437-AC436</f>
        <v>0</v>
      </c>
      <c r="AP437" s="8" t="n">
        <f aca="false">+AO437/AJ437*24</f>
        <v>0</v>
      </c>
      <c r="AQ437" s="8" t="n">
        <f aca="false">+AA437-AA436</f>
        <v>47</v>
      </c>
      <c r="AR437" s="6" t="n">
        <f aca="false">+AQ437/AJ437</f>
        <v>1.0180505415171</v>
      </c>
      <c r="AS437" s="6" t="n">
        <f aca="false">+AR437*24</f>
        <v>24.4332129964104</v>
      </c>
      <c r="AT437" s="8" t="n">
        <f aca="false">+AJ437/AQ437*60</f>
        <v>58.9361702127164</v>
      </c>
      <c r="AU437" s="8" t="n">
        <f aca="false">+AK437/AQ437*60</f>
        <v>33.1914893617021</v>
      </c>
      <c r="AV437" s="0"/>
      <c r="AX437" s="0"/>
    </row>
    <row collapsed="false" customFormat="false" customHeight="false" hidden="false" ht="12.65" outlineLevel="0" r="438">
      <c r="A438" s="37" t="n">
        <v>40959.6388888889</v>
      </c>
      <c r="B438" s="0" t="n">
        <v>62252</v>
      </c>
      <c r="C438" s="5" t="n">
        <v>122175</v>
      </c>
      <c r="D438" s="4" t="n">
        <v>3.9</v>
      </c>
      <c r="E438" s="53" t="n">
        <v>-2.9</v>
      </c>
      <c r="F438" s="4" t="n">
        <v>3.1</v>
      </c>
      <c r="G438" s="4" t="n">
        <v>3</v>
      </c>
      <c r="H438" s="4" t="n">
        <v>20.4</v>
      </c>
      <c r="I438" s="4" t="n">
        <v>20.9</v>
      </c>
      <c r="J438" s="4" t="n">
        <v>20.4</v>
      </c>
      <c r="K438" s="4" t="n">
        <v>20.8</v>
      </c>
      <c r="L438" s="55" t="n">
        <v>22.4</v>
      </c>
      <c r="M438" s="4" t="n">
        <v>20.1</v>
      </c>
      <c r="N438" s="4" t="n">
        <v>20.5</v>
      </c>
      <c r="O438" s="5" t="n">
        <v>20</v>
      </c>
      <c r="P438" s="5" t="n">
        <v>7</v>
      </c>
      <c r="Q438" s="5" t="n">
        <v>1</v>
      </c>
      <c r="R438" s="5" t="n">
        <v>4</v>
      </c>
      <c r="S438" s="5" t="s">
        <v>51</v>
      </c>
      <c r="T438" s="5" t="s">
        <v>48</v>
      </c>
      <c r="U438" s="5" t="n">
        <v>37</v>
      </c>
      <c r="V438" s="5" t="n">
        <v>36</v>
      </c>
      <c r="W438" s="5" t="n">
        <v>29</v>
      </c>
      <c r="X438" s="5" t="n">
        <v>2</v>
      </c>
      <c r="Y438" s="5" t="n">
        <v>-1</v>
      </c>
      <c r="Z438" s="5" t="n">
        <v>42</v>
      </c>
      <c r="AA438" s="5" t="n">
        <v>18847</v>
      </c>
      <c r="AB438" s="5" t="n">
        <v>12385</v>
      </c>
      <c r="AC438" s="5" t="n">
        <v>796</v>
      </c>
      <c r="AD438" s="6" t="n">
        <f aca="false">+(B438-B437)/(A438-A437)</f>
        <v>40.3566878979695</v>
      </c>
      <c r="AE438" s="33" t="n">
        <f aca="false">+(C438-C437)/(A438-A437)</f>
        <v>27.5159235667974</v>
      </c>
      <c r="AF438" s="6" t="n">
        <f aca="false">+AD438-AE438</f>
        <v>12.8407643311721</v>
      </c>
      <c r="AG438" s="6" t="n">
        <f aca="false">AVERAGE(D438:E438)</f>
        <v>0.5</v>
      </c>
      <c r="AH438" s="7" t="n">
        <f aca="false">(G438+G437)/2</f>
        <v>3</v>
      </c>
      <c r="AI438" s="7" t="n">
        <f aca="false">+G438-F438</f>
        <v>-0.1</v>
      </c>
      <c r="AJ438" s="8" t="n">
        <f aca="false">(+A438-A437)*24</f>
        <v>26.1666666667443</v>
      </c>
      <c r="AK438" s="8" t="n">
        <f aca="false">+AB438-AB437</f>
        <v>15</v>
      </c>
      <c r="AL438" s="8" t="n">
        <f aca="false">+AK438/AJ438*100</f>
        <v>57.3248407641612</v>
      </c>
      <c r="AM438" s="9" t="n">
        <f aca="false">+(C438-C437)/AK438</f>
        <v>2</v>
      </c>
      <c r="AN438" s="8" t="n">
        <f aca="false">+AK438/AJ438*24</f>
        <v>13.7579617833987</v>
      </c>
      <c r="AO438" s="8" t="n">
        <f aca="false">+AC438-AC437</f>
        <v>0</v>
      </c>
      <c r="AP438" s="8" t="n">
        <f aca="false">+AO438/AJ438*24</f>
        <v>0</v>
      </c>
      <c r="AQ438" s="8" t="n">
        <f aca="false">+AA438-AA437</f>
        <v>25</v>
      </c>
      <c r="AR438" s="6" t="n">
        <f aca="false">+AQ438/AJ438</f>
        <v>0.95541401273602</v>
      </c>
      <c r="AS438" s="6" t="n">
        <f aca="false">+AR438*24</f>
        <v>22.9299363056645</v>
      </c>
      <c r="AT438" s="8" t="n">
        <f aca="false">+AJ438/AQ438*60</f>
        <v>62.8000000001863</v>
      </c>
      <c r="AU438" s="8" t="n">
        <f aca="false">+AK438/AQ438*60</f>
        <v>36</v>
      </c>
      <c r="AV438" s="0"/>
      <c r="AX438" s="0"/>
    </row>
    <row collapsed="false" customFormat="false" customHeight="false" hidden="false" ht="12.65" outlineLevel="0" r="439">
      <c r="A439" s="37" t="n">
        <v>40960.5520833333</v>
      </c>
      <c r="B439" s="0" t="n">
        <v>62291</v>
      </c>
      <c r="C439" s="5" t="n">
        <v>122199</v>
      </c>
      <c r="D439" s="4" t="n">
        <v>7.1</v>
      </c>
      <c r="E439" s="53" t="n">
        <v>2</v>
      </c>
      <c r="F439" s="4" t="n">
        <v>6.8</v>
      </c>
      <c r="G439" s="4" t="n">
        <v>6</v>
      </c>
      <c r="H439" s="4" t="n">
        <v>20.3</v>
      </c>
      <c r="I439" s="4" t="n">
        <v>20.9</v>
      </c>
      <c r="J439" s="4" t="n">
        <v>20</v>
      </c>
      <c r="K439" s="4" t="n">
        <v>22.1</v>
      </c>
      <c r="L439" s="55" t="n">
        <v>23.4</v>
      </c>
      <c r="M439" s="4" t="n">
        <v>20</v>
      </c>
      <c r="N439" s="4" t="n">
        <v>21.5</v>
      </c>
      <c r="O439" s="5" t="n">
        <v>20</v>
      </c>
      <c r="P439" s="5" t="n">
        <v>7</v>
      </c>
      <c r="Q439" s="5" t="n">
        <v>1</v>
      </c>
      <c r="R439" s="5" t="n">
        <v>4</v>
      </c>
      <c r="S439" s="5" t="s">
        <v>51</v>
      </c>
      <c r="T439" s="5" t="s">
        <v>48</v>
      </c>
      <c r="U439" s="5" t="n">
        <v>36</v>
      </c>
      <c r="V439" s="5" t="n">
        <v>31</v>
      </c>
      <c r="W439" s="5" t="n">
        <v>28</v>
      </c>
      <c r="X439" s="5" t="n">
        <v>2</v>
      </c>
      <c r="Y439" s="5" t="n">
        <v>-1</v>
      </c>
      <c r="Z439" s="5" t="n">
        <v>43</v>
      </c>
      <c r="AA439" s="5" t="n">
        <v>18869</v>
      </c>
      <c r="AB439" s="5" t="n">
        <v>12397</v>
      </c>
      <c r="AC439" s="5" t="n">
        <v>796</v>
      </c>
      <c r="AD439" s="6" t="n">
        <f aca="false">+(B439-B438)/(A439-A438)</f>
        <v>42.707224334563</v>
      </c>
      <c r="AE439" s="33" t="n">
        <f aca="false">+(C439-C438)/(A439-A438)</f>
        <v>26.2813688212695</v>
      </c>
      <c r="AF439" s="6" t="n">
        <f aca="false">+AD439-AE439</f>
        <v>16.4258555132934</v>
      </c>
      <c r="AG439" s="6" t="n">
        <f aca="false">AVERAGE(D439:E439)</f>
        <v>4.55</v>
      </c>
      <c r="AH439" s="7" t="n">
        <f aca="false">(G439+G438)/2</f>
        <v>4.5</v>
      </c>
      <c r="AI439" s="7" t="n">
        <f aca="false">+G439-F439</f>
        <v>-0.8</v>
      </c>
      <c r="AJ439" s="8" t="n">
        <f aca="false">(+A439-A438)*24</f>
        <v>21.9166666666861</v>
      </c>
      <c r="AK439" s="8" t="n">
        <f aca="false">+AB439-AB438</f>
        <v>12</v>
      </c>
      <c r="AL439" s="8" t="n">
        <f aca="false">+AK439/AJ439*100</f>
        <v>54.7528517109781</v>
      </c>
      <c r="AM439" s="9" t="n">
        <f aca="false">+(C439-C438)/AK439</f>
        <v>2</v>
      </c>
      <c r="AN439" s="8" t="n">
        <f aca="false">+AK439/AJ439*24</f>
        <v>13.1406844106348</v>
      </c>
      <c r="AO439" s="8" t="n">
        <f aca="false">+AC439-AC438</f>
        <v>0</v>
      </c>
      <c r="AP439" s="8" t="n">
        <f aca="false">+AO439/AJ439*24</f>
        <v>0</v>
      </c>
      <c r="AQ439" s="8" t="n">
        <f aca="false">+AA439-AA438</f>
        <v>22</v>
      </c>
      <c r="AR439" s="6" t="n">
        <f aca="false">+AQ439/AJ439</f>
        <v>1.00380228136793</v>
      </c>
      <c r="AS439" s="6" t="n">
        <f aca="false">+AR439*24</f>
        <v>24.0912547528304</v>
      </c>
      <c r="AT439" s="8" t="n">
        <f aca="false">+AJ439/AQ439*60</f>
        <v>59.7727272727802</v>
      </c>
      <c r="AU439" s="8" t="n">
        <f aca="false">+AK439/AQ439*60</f>
        <v>32.7272727272727</v>
      </c>
      <c r="AV439" s="0"/>
      <c r="AX439" s="0"/>
    </row>
    <row collapsed="false" customFormat="false" customHeight="false" hidden="false" ht="12.65" outlineLevel="0" r="440">
      <c r="A440" s="37" t="n">
        <v>40961.5520833333</v>
      </c>
      <c r="B440" s="0" t="n">
        <v>62329</v>
      </c>
      <c r="C440" s="5" t="n">
        <v>122223</v>
      </c>
      <c r="D440" s="4" t="n">
        <v>7.6</v>
      </c>
      <c r="E440" s="53" t="n">
        <v>-0.9</v>
      </c>
      <c r="F440" s="4" t="n">
        <v>4.6</v>
      </c>
      <c r="G440" s="4" t="n">
        <v>5</v>
      </c>
      <c r="H440" s="4" t="n">
        <v>20.6</v>
      </c>
      <c r="I440" s="4" t="n">
        <v>20.9</v>
      </c>
      <c r="J440" s="4" t="n">
        <v>20.1</v>
      </c>
      <c r="K440" s="4" t="n">
        <v>20.6</v>
      </c>
      <c r="L440" s="55" t="n">
        <v>22.4</v>
      </c>
      <c r="M440" s="4" t="n">
        <v>20.2</v>
      </c>
      <c r="N440" s="4" t="n">
        <v>20.5</v>
      </c>
      <c r="O440" s="5" t="n">
        <v>20</v>
      </c>
      <c r="P440" s="5" t="n">
        <v>7</v>
      </c>
      <c r="Q440" s="5" t="n">
        <v>1</v>
      </c>
      <c r="R440" s="5" t="n">
        <v>4</v>
      </c>
      <c r="S440" s="5" t="s">
        <v>48</v>
      </c>
      <c r="T440" s="5" t="s">
        <v>48</v>
      </c>
      <c r="U440" s="5" t="n">
        <v>33</v>
      </c>
      <c r="V440" s="5" t="n">
        <v>35</v>
      </c>
      <c r="W440" s="5" t="n">
        <v>33</v>
      </c>
      <c r="X440" s="5" t="n">
        <v>1</v>
      </c>
      <c r="Y440" s="5" t="n">
        <v>4</v>
      </c>
      <c r="Z440" s="5" t="n">
        <v>42</v>
      </c>
      <c r="AA440" s="5" t="n">
        <v>18893</v>
      </c>
      <c r="AB440" s="5" t="n">
        <v>12408</v>
      </c>
      <c r="AC440" s="5" t="n">
        <v>796</v>
      </c>
      <c r="AD440" s="6" t="n">
        <f aca="false">+(B440-B439)/(A440-A439)</f>
        <v>38</v>
      </c>
      <c r="AE440" s="33" t="n">
        <f aca="false">+(C440-C439)/(A440-A439)</f>
        <v>24</v>
      </c>
      <c r="AF440" s="6" t="n">
        <f aca="false">+AD440-AE440</f>
        <v>14</v>
      </c>
      <c r="AG440" s="6" t="n">
        <f aca="false">AVERAGE(D440:E440)</f>
        <v>3.35</v>
      </c>
      <c r="AH440" s="7" t="n">
        <f aca="false">(G440+G439)/2</f>
        <v>5.5</v>
      </c>
      <c r="AI440" s="7" t="n">
        <f aca="false">+G440-F440</f>
        <v>0.4</v>
      </c>
      <c r="AJ440" s="8" t="n">
        <f aca="false">(+A440-A439)*24</f>
        <v>24</v>
      </c>
      <c r="AK440" s="8" t="n">
        <f aca="false">+AB440-AB439</f>
        <v>11</v>
      </c>
      <c r="AL440" s="8" t="n">
        <f aca="false">+AK440/AJ440*100</f>
        <v>45.8333333333333</v>
      </c>
      <c r="AM440" s="9" t="n">
        <f aca="false">+(C440-C439)/AK440</f>
        <v>2.18181818181818</v>
      </c>
      <c r="AN440" s="8" t="n">
        <f aca="false">+AK440/AJ440*24</f>
        <v>11</v>
      </c>
      <c r="AO440" s="8" t="n">
        <f aca="false">+AC440-AC439</f>
        <v>0</v>
      </c>
      <c r="AP440" s="8" t="n">
        <f aca="false">+AO440/AJ440*24</f>
        <v>0</v>
      </c>
      <c r="AQ440" s="8" t="n">
        <f aca="false">+AA440-AA439</f>
        <v>24</v>
      </c>
      <c r="AR440" s="6" t="n">
        <f aca="false">+AQ440/AJ440</f>
        <v>1</v>
      </c>
      <c r="AS440" s="6" t="n">
        <f aca="false">+AR440*24</f>
        <v>24</v>
      </c>
      <c r="AT440" s="8" t="n">
        <f aca="false">+AJ440/AQ440*60</f>
        <v>60</v>
      </c>
      <c r="AU440" s="8" t="n">
        <f aca="false">+AK440/AQ440*60</f>
        <v>27.5</v>
      </c>
      <c r="AV440" s="0" t="s">
        <v>251</v>
      </c>
      <c r="AX440" s="0"/>
    </row>
    <row collapsed="false" customFormat="false" customHeight="false" hidden="false" ht="12.65" outlineLevel="0" r="441">
      <c r="A441" s="37" t="n">
        <v>40962.5520833333</v>
      </c>
      <c r="B441" s="0" t="n">
        <v>62365</v>
      </c>
      <c r="C441" s="5" t="n">
        <v>122246</v>
      </c>
      <c r="D441" s="4" t="n">
        <v>7.4</v>
      </c>
      <c r="E441" s="53" t="n">
        <v>3</v>
      </c>
      <c r="F441" s="4" t="n">
        <v>7.1</v>
      </c>
      <c r="G441" s="4" t="n">
        <v>7</v>
      </c>
      <c r="H441" s="4" t="n">
        <v>20.1</v>
      </c>
      <c r="I441" s="4" t="n">
        <v>21.3</v>
      </c>
      <c r="J441" s="4" t="n">
        <v>20.5</v>
      </c>
      <c r="K441" s="4" t="n">
        <v>22.5</v>
      </c>
      <c r="L441" s="55" t="n">
        <v>22.9</v>
      </c>
      <c r="M441" s="4" t="n">
        <v>20.4</v>
      </c>
      <c r="N441" s="4" t="n">
        <v>21.5</v>
      </c>
      <c r="O441" s="5" t="n">
        <v>20</v>
      </c>
      <c r="P441" s="5" t="n">
        <v>7</v>
      </c>
      <c r="Q441" s="5" t="n">
        <v>1</v>
      </c>
      <c r="R441" s="5" t="n">
        <v>4</v>
      </c>
      <c r="S441" s="5" t="s">
        <v>51</v>
      </c>
      <c r="T441" s="5" t="s">
        <v>48</v>
      </c>
      <c r="U441" s="5" t="n">
        <v>31</v>
      </c>
      <c r="V441" s="5" t="n">
        <v>30</v>
      </c>
      <c r="W441" s="5" t="n">
        <v>23</v>
      </c>
      <c r="X441" s="5" t="n">
        <v>4</v>
      </c>
      <c r="Y441" s="5" t="n">
        <v>0</v>
      </c>
      <c r="Z441" s="5" t="n">
        <v>43</v>
      </c>
      <c r="AA441" s="5" t="n">
        <v>18917</v>
      </c>
      <c r="AB441" s="5" t="n">
        <v>12419</v>
      </c>
      <c r="AC441" s="5" t="n">
        <v>796</v>
      </c>
      <c r="AD441" s="6" t="n">
        <f aca="false">+(B441-B440)/(A441-A440)</f>
        <v>36</v>
      </c>
      <c r="AE441" s="33" t="n">
        <f aca="false">+(C441-C440)/(A441-A440)</f>
        <v>23</v>
      </c>
      <c r="AF441" s="6" t="n">
        <f aca="false">+AD441-AE441</f>
        <v>13</v>
      </c>
      <c r="AG441" s="6" t="n">
        <f aca="false">AVERAGE(D441:E441)</f>
        <v>5.2</v>
      </c>
      <c r="AH441" s="7" t="n">
        <f aca="false">(G441+G440)/2</f>
        <v>6</v>
      </c>
      <c r="AI441" s="7" t="n">
        <f aca="false">+G441-F441</f>
        <v>-0.0999999999999996</v>
      </c>
      <c r="AJ441" s="8" t="n">
        <f aca="false">(+A441-A440)*24</f>
        <v>24</v>
      </c>
      <c r="AK441" s="8" t="n">
        <f aca="false">+AB441-AB440</f>
        <v>11</v>
      </c>
      <c r="AL441" s="8" t="n">
        <f aca="false">+AK441/AJ441*100</f>
        <v>45.8333333333333</v>
      </c>
      <c r="AM441" s="9" t="n">
        <f aca="false">+(C441-C440)/AK441</f>
        <v>2.09090909090909</v>
      </c>
      <c r="AN441" s="8" t="n">
        <f aca="false">+AK441/AJ441*24</f>
        <v>11</v>
      </c>
      <c r="AO441" s="8" t="n">
        <f aca="false">+AC441-AC440</f>
        <v>0</v>
      </c>
      <c r="AP441" s="8" t="n">
        <f aca="false">+AO441/AJ441*24</f>
        <v>0</v>
      </c>
      <c r="AQ441" s="8" t="n">
        <f aca="false">+AA441-AA440</f>
        <v>24</v>
      </c>
      <c r="AR441" s="6" t="n">
        <f aca="false">+AQ441/AJ441</f>
        <v>1</v>
      </c>
      <c r="AS441" s="6" t="n">
        <f aca="false">+AR441*24</f>
        <v>24</v>
      </c>
      <c r="AT441" s="8" t="n">
        <f aca="false">+AJ441/AQ441*60</f>
        <v>60</v>
      </c>
      <c r="AU441" s="8" t="n">
        <f aca="false">+AK441/AQ441*60</f>
        <v>27.5</v>
      </c>
      <c r="AV441" s="0"/>
      <c r="AX441" s="0"/>
    </row>
    <row collapsed="false" customFormat="false" customHeight="false" hidden="false" ht="12.65" outlineLevel="0" r="442">
      <c r="A442" s="37" t="n">
        <v>40963.5416666667</v>
      </c>
      <c r="B442" s="0" t="n">
        <v>62399</v>
      </c>
      <c r="C442" s="5" t="n">
        <v>122267</v>
      </c>
      <c r="D442" s="4" t="n">
        <v>7.6</v>
      </c>
      <c r="E442" s="53" t="n">
        <v>3</v>
      </c>
      <c r="F442" s="4" t="n">
        <v>5.9</v>
      </c>
      <c r="G442" s="4" t="n">
        <v>6</v>
      </c>
      <c r="H442" s="4" t="n">
        <v>21.6</v>
      </c>
      <c r="I442" s="4" t="n">
        <v>21.9</v>
      </c>
      <c r="J442" s="4" t="n">
        <v>20.4</v>
      </c>
      <c r="K442" s="4" t="n">
        <v>22.3</v>
      </c>
      <c r="L442" s="55" t="n">
        <v>22.6</v>
      </c>
      <c r="M442" s="4" t="n">
        <v>20.5</v>
      </c>
      <c r="N442" s="4" t="n">
        <v>21.5</v>
      </c>
      <c r="O442" s="5" t="n">
        <v>20</v>
      </c>
      <c r="P442" s="5" t="n">
        <v>7</v>
      </c>
      <c r="Q442" s="5" t="n">
        <v>1</v>
      </c>
      <c r="R442" s="5" t="n">
        <v>4</v>
      </c>
      <c r="S442" s="5" t="s">
        <v>48</v>
      </c>
      <c r="T442" s="5" t="s">
        <v>48</v>
      </c>
      <c r="U442" s="5" t="n">
        <v>28</v>
      </c>
      <c r="V442" s="5" t="n">
        <v>31</v>
      </c>
      <c r="W442" s="5" t="n">
        <v>28</v>
      </c>
      <c r="X442" s="5" t="n">
        <v>3</v>
      </c>
      <c r="Y442" s="5" t="n">
        <v>4</v>
      </c>
      <c r="Z442" s="5" t="n">
        <v>42</v>
      </c>
      <c r="AA442" s="5" t="n">
        <v>18939</v>
      </c>
      <c r="AB442" s="5" t="n">
        <v>12429</v>
      </c>
      <c r="AC442" s="5" t="n">
        <v>796</v>
      </c>
      <c r="AD442" s="6" t="n">
        <f aca="false">+(B442-B441)/(A442-A441)</f>
        <v>34.3578947370105</v>
      </c>
      <c r="AE442" s="33" t="n">
        <f aca="false">+(C442-C441)/(A442-A441)</f>
        <v>21.221052631683</v>
      </c>
      <c r="AF442" s="6" t="n">
        <f aca="false">+AD442-AE442</f>
        <v>13.1368421053276</v>
      </c>
      <c r="AG442" s="6" t="n">
        <f aca="false">AVERAGE(D442:E442)</f>
        <v>5.3</v>
      </c>
      <c r="AH442" s="7" t="n">
        <f aca="false">(G442+G441)/2</f>
        <v>6.5</v>
      </c>
      <c r="AI442" s="7" t="n">
        <f aca="false">+G442-F442</f>
        <v>0.0999999999999996</v>
      </c>
      <c r="AJ442" s="8" t="n">
        <f aca="false">(+A442-A441)*24</f>
        <v>23.7499999998836</v>
      </c>
      <c r="AK442" s="8" t="n">
        <f aca="false">+AB442-AB441</f>
        <v>10</v>
      </c>
      <c r="AL442" s="8" t="n">
        <f aca="false">+AK442/AJ442*100</f>
        <v>42.1052631581011</v>
      </c>
      <c r="AM442" s="9" t="n">
        <f aca="false">+(C442-C441)/AK442</f>
        <v>2.1</v>
      </c>
      <c r="AN442" s="8" t="n">
        <f aca="false">+AK442/AJ442*24</f>
        <v>10.1052631579443</v>
      </c>
      <c r="AO442" s="8" t="n">
        <f aca="false">+AC442-AC441</f>
        <v>0</v>
      </c>
      <c r="AP442" s="8" t="n">
        <f aca="false">+AO442/AJ442*24</f>
        <v>0</v>
      </c>
      <c r="AQ442" s="8" t="n">
        <f aca="false">+AA442-AA441</f>
        <v>22</v>
      </c>
      <c r="AR442" s="6" t="n">
        <f aca="false">+AQ442/AJ442</f>
        <v>0.926315789478225</v>
      </c>
      <c r="AS442" s="6" t="n">
        <f aca="false">+AR442*24</f>
        <v>22.2315789474774</v>
      </c>
      <c r="AT442" s="8" t="n">
        <f aca="false">+AJ442/AQ442*60</f>
        <v>64.7727272724098</v>
      </c>
      <c r="AU442" s="8" t="n">
        <f aca="false">+AK442/AQ442*60</f>
        <v>27.2727272727273</v>
      </c>
      <c r="AV442" s="0"/>
      <c r="AX442" s="0"/>
    </row>
    <row collapsed="false" customFormat="false" customHeight="false" hidden="false" ht="12.65" outlineLevel="0" r="443">
      <c r="A443" s="37" t="n">
        <v>40964.5416666667</v>
      </c>
      <c r="B443" s="0" t="n">
        <v>62430</v>
      </c>
      <c r="C443" s="5" t="n">
        <v>122288</v>
      </c>
      <c r="D443" s="4" t="n">
        <v>7.8</v>
      </c>
      <c r="E443" s="53" t="n">
        <v>3</v>
      </c>
      <c r="F443" s="4" t="n">
        <v>6.4</v>
      </c>
      <c r="G443" s="4" t="n">
        <v>6</v>
      </c>
      <c r="H443" s="4" t="n">
        <v>20.8</v>
      </c>
      <c r="I443" s="4" t="n">
        <v>21.9</v>
      </c>
      <c r="J443" s="4" t="n">
        <v>20</v>
      </c>
      <c r="K443" s="4" t="n">
        <v>22.1</v>
      </c>
      <c r="L443" s="55" t="n">
        <v>22.4</v>
      </c>
      <c r="M443" s="4" t="n">
        <v>20.5</v>
      </c>
      <c r="N443" s="4" t="n">
        <v>21</v>
      </c>
      <c r="O443" s="5" t="n">
        <v>20</v>
      </c>
      <c r="P443" s="5" t="n">
        <v>7</v>
      </c>
      <c r="Q443" s="5" t="n">
        <v>1</v>
      </c>
      <c r="R443" s="5" t="n">
        <v>4</v>
      </c>
      <c r="S443" s="5" t="s">
        <v>48</v>
      </c>
      <c r="T443" s="5" t="s">
        <v>48</v>
      </c>
      <c r="U443" s="5" t="n">
        <v>28</v>
      </c>
      <c r="V443" s="5" t="n">
        <v>31</v>
      </c>
      <c r="W443" s="5" t="n">
        <v>28</v>
      </c>
      <c r="X443" s="5" t="n">
        <v>2</v>
      </c>
      <c r="Y443" s="5" t="n">
        <v>5</v>
      </c>
      <c r="Z443" s="5" t="n">
        <v>44</v>
      </c>
      <c r="AA443" s="5" t="n">
        <v>18962</v>
      </c>
      <c r="AB443" s="5" t="n">
        <v>12439</v>
      </c>
      <c r="AC443" s="5" t="n">
        <v>796</v>
      </c>
      <c r="AD443" s="6" t="n">
        <f aca="false">+(B443-B442)/(A443-A442)</f>
        <v>31</v>
      </c>
      <c r="AE443" s="33" t="n">
        <f aca="false">+(C443-C442)/(A443-A442)</f>
        <v>21</v>
      </c>
      <c r="AF443" s="6" t="n">
        <f aca="false">+AD443-AE443</f>
        <v>10</v>
      </c>
      <c r="AG443" s="6" t="n">
        <f aca="false">AVERAGE(D443:E443)</f>
        <v>5.4</v>
      </c>
      <c r="AH443" s="7" t="n">
        <f aca="false">(G443+G442)/2</f>
        <v>6</v>
      </c>
      <c r="AI443" s="7" t="n">
        <f aca="false">+G443-F443</f>
        <v>-0.4</v>
      </c>
      <c r="AJ443" s="8" t="n">
        <f aca="false">(+A443-A442)*24</f>
        <v>24</v>
      </c>
      <c r="AK443" s="8" t="n">
        <f aca="false">+AB443-AB442</f>
        <v>10</v>
      </c>
      <c r="AL443" s="8" t="n">
        <f aca="false">+AK443/AJ443*100</f>
        <v>41.6666666666667</v>
      </c>
      <c r="AM443" s="9" t="n">
        <f aca="false">+(C443-C442)/AK443</f>
        <v>2.1</v>
      </c>
      <c r="AN443" s="8" t="n">
        <f aca="false">+AK443/AJ443*24</f>
        <v>10</v>
      </c>
      <c r="AO443" s="8" t="n">
        <f aca="false">+AC443-AC442</f>
        <v>0</v>
      </c>
      <c r="AP443" s="8" t="n">
        <f aca="false">+AO443/AJ443*24</f>
        <v>0</v>
      </c>
      <c r="AQ443" s="8" t="n">
        <f aca="false">+AA443-AA442</f>
        <v>23</v>
      </c>
      <c r="AR443" s="6" t="n">
        <f aca="false">+AQ443/AJ443</f>
        <v>0.958333333333333</v>
      </c>
      <c r="AS443" s="6" t="n">
        <f aca="false">+AR443*24</f>
        <v>23</v>
      </c>
      <c r="AT443" s="8" t="n">
        <f aca="false">+AJ443/AQ443*60</f>
        <v>62.6086956521739</v>
      </c>
      <c r="AU443" s="8" t="n">
        <f aca="false">+AK443/AQ443*60</f>
        <v>26.0869565217391</v>
      </c>
      <c r="AV443" s="0"/>
      <c r="AX443" s="0"/>
    </row>
    <row collapsed="false" customFormat="false" customHeight="false" hidden="false" ht="12.65" outlineLevel="0" r="444">
      <c r="A444" s="37" t="n">
        <v>40965.5416666667</v>
      </c>
      <c r="B444" s="0" t="n">
        <v>62470</v>
      </c>
      <c r="C444" s="5" t="n">
        <v>122314</v>
      </c>
      <c r="D444" s="4" t="n">
        <v>6.9</v>
      </c>
      <c r="E444" s="53" t="n">
        <v>-3.9</v>
      </c>
      <c r="F444" s="4" t="n">
        <v>3.2</v>
      </c>
      <c r="G444" s="4" t="n">
        <v>3</v>
      </c>
      <c r="H444" s="4" t="n">
        <v>22.1</v>
      </c>
      <c r="I444" s="4" t="n">
        <v>22.4</v>
      </c>
      <c r="J444" s="4" t="n">
        <v>20.5</v>
      </c>
      <c r="K444" s="4" t="n">
        <v>22.6</v>
      </c>
      <c r="L444" s="55" t="n">
        <v>22.9</v>
      </c>
      <c r="M444" s="4" t="n">
        <v>20.5</v>
      </c>
      <c r="N444" s="4" t="n">
        <v>22</v>
      </c>
      <c r="O444" s="5" t="n">
        <v>20</v>
      </c>
      <c r="P444" s="5" t="n">
        <v>7</v>
      </c>
      <c r="Q444" s="5" t="n">
        <v>1</v>
      </c>
      <c r="R444" s="5" t="n">
        <v>4</v>
      </c>
      <c r="S444" s="5" t="s">
        <v>51</v>
      </c>
      <c r="T444" s="5" t="s">
        <v>48</v>
      </c>
      <c r="U444" s="5" t="n">
        <v>37</v>
      </c>
      <c r="V444" s="5" t="n">
        <v>32</v>
      </c>
      <c r="W444" s="5" t="n">
        <v>30</v>
      </c>
      <c r="X444" s="5" t="n">
        <v>1</v>
      </c>
      <c r="Y444" s="5" t="n">
        <v>-1</v>
      </c>
      <c r="Z444" s="5" t="n">
        <v>42</v>
      </c>
      <c r="AA444" s="5" t="n">
        <v>18986</v>
      </c>
      <c r="AB444" s="5" t="n">
        <v>12452</v>
      </c>
      <c r="AC444" s="5" t="n">
        <v>796</v>
      </c>
      <c r="AD444" s="6" t="n">
        <f aca="false">+(B444-B443)/(A444-A443)</f>
        <v>40</v>
      </c>
      <c r="AE444" s="33" t="n">
        <f aca="false">+(C444-C443)/(A444-A443)</f>
        <v>26</v>
      </c>
      <c r="AF444" s="6" t="n">
        <f aca="false">+AD444-AE444</f>
        <v>14</v>
      </c>
      <c r="AG444" s="6" t="n">
        <f aca="false">AVERAGE(D444:E444)</f>
        <v>1.5</v>
      </c>
      <c r="AH444" s="7" t="n">
        <f aca="false">(G444+G443)/2</f>
        <v>4.5</v>
      </c>
      <c r="AI444" s="7" t="n">
        <f aca="false">+G444-F444</f>
        <v>-0.2</v>
      </c>
      <c r="AJ444" s="8" t="n">
        <f aca="false">(+A444-A443)*24</f>
        <v>24</v>
      </c>
      <c r="AK444" s="8" t="n">
        <f aca="false">+AB444-AB443</f>
        <v>13</v>
      </c>
      <c r="AL444" s="8" t="n">
        <f aca="false">+AK444/AJ444*100</f>
        <v>54.1666666666667</v>
      </c>
      <c r="AM444" s="9" t="n">
        <f aca="false">+(C444-C443)/AK444</f>
        <v>2</v>
      </c>
      <c r="AN444" s="8" t="n">
        <f aca="false">+AK444/AJ444*24</f>
        <v>13</v>
      </c>
      <c r="AO444" s="8" t="n">
        <f aca="false">+AC444-AC443</f>
        <v>0</v>
      </c>
      <c r="AP444" s="8" t="n">
        <f aca="false">+AO444/AJ444*24</f>
        <v>0</v>
      </c>
      <c r="AQ444" s="8" t="n">
        <f aca="false">+AA444-AA443</f>
        <v>24</v>
      </c>
      <c r="AR444" s="6" t="n">
        <f aca="false">+AQ444/AJ444</f>
        <v>1</v>
      </c>
      <c r="AS444" s="6" t="n">
        <f aca="false">+AR444*24</f>
        <v>24</v>
      </c>
      <c r="AT444" s="8" t="n">
        <f aca="false">+AJ444/AQ444*60</f>
        <v>60</v>
      </c>
      <c r="AU444" s="8" t="n">
        <f aca="false">+AK444/AQ444*60</f>
        <v>32.5</v>
      </c>
      <c r="AV444" s="0"/>
      <c r="AX444" s="0"/>
    </row>
    <row collapsed="false" customFormat="false" customHeight="false" hidden="false" ht="12.65" outlineLevel="0" r="445">
      <c r="A445" s="37" t="n">
        <v>40966.5416666667</v>
      </c>
      <c r="B445" s="0" t="n">
        <v>62513</v>
      </c>
      <c r="C445" s="5" t="n">
        <v>122341</v>
      </c>
      <c r="D445" s="4" t="n">
        <v>3.9</v>
      </c>
      <c r="E445" s="53" t="n">
        <v>-2.9</v>
      </c>
      <c r="F445" s="4" t="n">
        <v>3</v>
      </c>
      <c r="G445" s="4" t="n">
        <v>4</v>
      </c>
      <c r="H445" s="4" t="n">
        <v>19.5</v>
      </c>
      <c r="I445" s="4" t="n">
        <v>22.4</v>
      </c>
      <c r="J445" s="4" t="n">
        <v>19.5</v>
      </c>
      <c r="K445" s="4" t="n">
        <v>20.9</v>
      </c>
      <c r="L445" s="55" t="n">
        <v>22.9</v>
      </c>
      <c r="M445" s="4" t="n">
        <v>20</v>
      </c>
      <c r="N445" s="4" t="n">
        <v>20</v>
      </c>
      <c r="O445" s="5" t="n">
        <v>20</v>
      </c>
      <c r="P445" s="5" t="n">
        <v>7</v>
      </c>
      <c r="Q445" s="5" t="n">
        <v>1</v>
      </c>
      <c r="R445" s="5" t="n">
        <v>4</v>
      </c>
      <c r="S445" s="5" t="s">
        <v>51</v>
      </c>
      <c r="T445" s="5" t="s">
        <v>48</v>
      </c>
      <c r="U445" s="5" t="n">
        <v>37</v>
      </c>
      <c r="V445" s="5" t="n">
        <v>36</v>
      </c>
      <c r="W445" s="5" t="n">
        <v>29</v>
      </c>
      <c r="X445" s="5" t="n">
        <v>2</v>
      </c>
      <c r="Y445" s="5" t="n">
        <v>-1</v>
      </c>
      <c r="Z445" s="5" t="n">
        <v>41</v>
      </c>
      <c r="AA445" s="5" t="n">
        <v>19010</v>
      </c>
      <c r="AB445" s="5" t="n">
        <v>12465</v>
      </c>
      <c r="AC445" s="5" t="n">
        <v>796</v>
      </c>
      <c r="AD445" s="6" t="n">
        <f aca="false">+(B445-B444)/(A445-A444)</f>
        <v>43</v>
      </c>
      <c r="AE445" s="33" t="n">
        <f aca="false">+(C445-C444)/(A445-A444)</f>
        <v>27</v>
      </c>
      <c r="AF445" s="6" t="n">
        <f aca="false">+AD445-AE445</f>
        <v>16</v>
      </c>
      <c r="AG445" s="6" t="n">
        <f aca="false">AVERAGE(D445:E445)</f>
        <v>0.5</v>
      </c>
      <c r="AH445" s="7" t="n">
        <f aca="false">(G445+G444)/2</f>
        <v>3.5</v>
      </c>
      <c r="AI445" s="7" t="n">
        <f aca="false">+G445-F445</f>
        <v>1</v>
      </c>
      <c r="AJ445" s="8" t="n">
        <f aca="false">(+A445-A444)*24</f>
        <v>24</v>
      </c>
      <c r="AK445" s="8" t="n">
        <f aca="false">+AB445-AB444</f>
        <v>13</v>
      </c>
      <c r="AL445" s="8" t="n">
        <f aca="false">+AK445/AJ445*100</f>
        <v>54.1666666666667</v>
      </c>
      <c r="AM445" s="9" t="n">
        <f aca="false">+(C445-C444)/AK445</f>
        <v>2.07692307692308</v>
      </c>
      <c r="AN445" s="8" t="n">
        <f aca="false">+AK445/AJ445*24</f>
        <v>13</v>
      </c>
      <c r="AO445" s="8" t="n">
        <f aca="false">+AC445-AC444</f>
        <v>0</v>
      </c>
      <c r="AP445" s="8" t="n">
        <f aca="false">+AO445/AJ445*24</f>
        <v>0</v>
      </c>
      <c r="AQ445" s="8" t="n">
        <f aca="false">+AA445-AA444</f>
        <v>24</v>
      </c>
      <c r="AR445" s="6" t="n">
        <f aca="false">+AQ445/AJ445</f>
        <v>1</v>
      </c>
      <c r="AS445" s="6" t="n">
        <f aca="false">+AR445*24</f>
        <v>24</v>
      </c>
      <c r="AT445" s="8" t="n">
        <f aca="false">+AJ445/AQ445*60</f>
        <v>60</v>
      </c>
      <c r="AU445" s="8" t="n">
        <f aca="false">+AK445/AQ445*60</f>
        <v>32.5</v>
      </c>
      <c r="AV445" s="0"/>
      <c r="AX445" s="0"/>
    </row>
    <row collapsed="false" customFormat="false" customHeight="false" hidden="false" ht="12.65" outlineLevel="0" r="446">
      <c r="A446" s="37" t="n">
        <v>40967.5416666667</v>
      </c>
      <c r="B446" s="0" t="n">
        <v>62553</v>
      </c>
      <c r="C446" s="5" t="n">
        <v>122364</v>
      </c>
      <c r="D446" s="4" t="n">
        <v>8.9</v>
      </c>
      <c r="E446" s="53" t="n">
        <v>2.9</v>
      </c>
      <c r="F446" s="4" t="n">
        <v>8.9</v>
      </c>
      <c r="G446" s="4" t="n">
        <v>8</v>
      </c>
      <c r="H446" s="4" t="n">
        <v>22</v>
      </c>
      <c r="I446" s="4" t="n">
        <v>22.1</v>
      </c>
      <c r="J446" s="4" t="n">
        <v>19.5</v>
      </c>
      <c r="K446" s="4" t="n">
        <v>22.9</v>
      </c>
      <c r="L446" s="55" t="n">
        <v>23.4</v>
      </c>
      <c r="M446" s="4" t="n">
        <v>20</v>
      </c>
      <c r="N446" s="4" t="n">
        <v>22</v>
      </c>
      <c r="O446" s="5" t="n">
        <v>20</v>
      </c>
      <c r="P446" s="5" t="n">
        <v>7</v>
      </c>
      <c r="Q446" s="5" t="n">
        <v>1</v>
      </c>
      <c r="R446" s="5" t="n">
        <v>4</v>
      </c>
      <c r="S446" s="5" t="s">
        <v>48</v>
      </c>
      <c r="T446" s="5" t="s">
        <v>48</v>
      </c>
      <c r="U446" s="5" t="n">
        <v>25</v>
      </c>
      <c r="V446" s="5" t="n">
        <v>25</v>
      </c>
      <c r="W446" s="5" t="n">
        <v>25</v>
      </c>
      <c r="X446" s="5" t="n">
        <v>4</v>
      </c>
      <c r="Y446" s="5" t="n">
        <v>5</v>
      </c>
      <c r="Z446" s="5" t="n">
        <v>44</v>
      </c>
      <c r="AA446" s="5" t="n">
        <v>19033</v>
      </c>
      <c r="AB446" s="5" t="n">
        <v>12476</v>
      </c>
      <c r="AC446" s="5" t="n">
        <v>796</v>
      </c>
      <c r="AD446" s="6" t="n">
        <f aca="false">+(B446-B445)/(A446-A445)</f>
        <v>40</v>
      </c>
      <c r="AE446" s="33" t="n">
        <f aca="false">+(C446-C445)/(A446-A445)</f>
        <v>23</v>
      </c>
      <c r="AF446" s="6" t="n">
        <f aca="false">+AD446-AE446</f>
        <v>17</v>
      </c>
      <c r="AG446" s="6" t="n">
        <f aca="false">AVERAGE(D446:E446)</f>
        <v>5.9</v>
      </c>
      <c r="AH446" s="7" t="n">
        <f aca="false">(G446+G445)/2</f>
        <v>6</v>
      </c>
      <c r="AI446" s="7" t="n">
        <f aca="false">+G446-F446</f>
        <v>-0.9</v>
      </c>
      <c r="AJ446" s="8" t="n">
        <f aca="false">(+A446-A445)*24</f>
        <v>24</v>
      </c>
      <c r="AK446" s="8" t="n">
        <f aca="false">+AB446-AB445</f>
        <v>11</v>
      </c>
      <c r="AL446" s="8" t="n">
        <f aca="false">+AK446/AJ446*100</f>
        <v>45.8333333333333</v>
      </c>
      <c r="AM446" s="9" t="n">
        <f aca="false">+(C446-C445)/AK446</f>
        <v>2.09090909090909</v>
      </c>
      <c r="AN446" s="8" t="n">
        <f aca="false">+AK446/AJ446*24</f>
        <v>11</v>
      </c>
      <c r="AO446" s="8" t="n">
        <f aca="false">+AC446-AC445</f>
        <v>0</v>
      </c>
      <c r="AP446" s="8" t="n">
        <f aca="false">+AO446/AJ446*24</f>
        <v>0</v>
      </c>
      <c r="AQ446" s="8" t="n">
        <f aca="false">+AA446-AA445</f>
        <v>23</v>
      </c>
      <c r="AR446" s="6" t="n">
        <f aca="false">+AQ446/AJ446</f>
        <v>0.958333333333333</v>
      </c>
      <c r="AS446" s="6" t="n">
        <f aca="false">+AR446*24</f>
        <v>23</v>
      </c>
      <c r="AT446" s="8" t="n">
        <f aca="false">+AJ446/AQ446*60</f>
        <v>62.6086956521739</v>
      </c>
      <c r="AU446" s="8" t="n">
        <f aca="false">+AK446/AQ446*60</f>
        <v>28.695652173913</v>
      </c>
      <c r="AV446" s="0"/>
      <c r="AX446" s="0"/>
    </row>
    <row collapsed="false" customFormat="false" customHeight="false" hidden="false" ht="12.65" outlineLevel="0" r="447">
      <c r="A447" s="37" t="n">
        <v>40968.5243055556</v>
      </c>
      <c r="B447" s="0" t="n">
        <v>62589</v>
      </c>
      <c r="C447" s="5" t="n">
        <v>122384</v>
      </c>
      <c r="D447" s="4" t="n">
        <v>9.4</v>
      </c>
      <c r="E447" s="53" t="n">
        <v>0</v>
      </c>
      <c r="F447" s="4" t="n">
        <v>9</v>
      </c>
      <c r="G447" s="4" t="n">
        <v>9</v>
      </c>
      <c r="H447" s="4" t="n">
        <v>21.5</v>
      </c>
      <c r="I447" s="4" t="n">
        <v>22.1</v>
      </c>
      <c r="J447" s="4" t="n">
        <v>20.8</v>
      </c>
      <c r="K447" s="4" t="n">
        <v>21.4</v>
      </c>
      <c r="L447" s="55" t="n">
        <v>22.9</v>
      </c>
      <c r="M447" s="4" t="n">
        <v>20.5</v>
      </c>
      <c r="N447" s="4" t="n">
        <v>21</v>
      </c>
      <c r="O447" s="5" t="n">
        <v>20</v>
      </c>
      <c r="P447" s="5" t="n">
        <v>7</v>
      </c>
      <c r="Q447" s="5" t="n">
        <v>1</v>
      </c>
      <c r="R447" s="5" t="n">
        <v>4</v>
      </c>
      <c r="S447" s="5" t="s">
        <v>48</v>
      </c>
      <c r="T447" s="5" t="s">
        <v>48</v>
      </c>
      <c r="U447" s="5" t="n">
        <v>29</v>
      </c>
      <c r="V447" s="5" t="n">
        <v>28</v>
      </c>
      <c r="W447" s="5" t="n">
        <v>29</v>
      </c>
      <c r="X447" s="5" t="n">
        <v>3</v>
      </c>
      <c r="Y447" s="5" t="n">
        <v>5</v>
      </c>
      <c r="Z447" s="5" t="n">
        <v>45</v>
      </c>
      <c r="AA447" s="5" t="n">
        <v>19055</v>
      </c>
      <c r="AB447" s="5" t="n">
        <v>12485</v>
      </c>
      <c r="AC447" s="5" t="n">
        <v>796</v>
      </c>
      <c r="AD447" s="6" t="n">
        <f aca="false">+(B447-B446)/(A447-A446)</f>
        <v>36.6360424027666</v>
      </c>
      <c r="AE447" s="33" t="n">
        <f aca="false">+(C447-C446)/(A447-A446)</f>
        <v>20.3533568904259</v>
      </c>
      <c r="AF447" s="6" t="n">
        <f aca="false">+AD447-AE447</f>
        <v>16.2826855123407</v>
      </c>
      <c r="AG447" s="6" t="n">
        <f aca="false">AVERAGE(D447:E447)</f>
        <v>4.7</v>
      </c>
      <c r="AH447" s="7" t="n">
        <f aca="false">(G447+G446)/2</f>
        <v>8.5</v>
      </c>
      <c r="AI447" s="7" t="n">
        <f aca="false">+G447-F447</f>
        <v>0</v>
      </c>
      <c r="AJ447" s="8" t="n">
        <f aca="false">(+A447-A446)*24</f>
        <v>23.5833333333721</v>
      </c>
      <c r="AK447" s="8" t="n">
        <f aca="false">+AB447-AB446</f>
        <v>9</v>
      </c>
      <c r="AL447" s="8" t="n">
        <f aca="false">+AK447/AJ447*100</f>
        <v>38.1625441695485</v>
      </c>
      <c r="AM447" s="9" t="n">
        <f aca="false">+(C447-C446)/AK447</f>
        <v>2.22222222222222</v>
      </c>
      <c r="AN447" s="8" t="n">
        <f aca="false">+AK447/AJ447*24</f>
        <v>9.15901060069164</v>
      </c>
      <c r="AO447" s="8" t="n">
        <f aca="false">+AC447-AC446</f>
        <v>0</v>
      </c>
      <c r="AP447" s="8" t="n">
        <f aca="false">+AO447/AJ447*24</f>
        <v>0</v>
      </c>
      <c r="AQ447" s="8" t="n">
        <f aca="false">+AA447-AA446</f>
        <v>22</v>
      </c>
      <c r="AR447" s="6" t="n">
        <f aca="false">+AQ447/AJ447</f>
        <v>0.932862190811186</v>
      </c>
      <c r="AS447" s="6" t="n">
        <f aca="false">+AR447*24</f>
        <v>22.3886925794685</v>
      </c>
      <c r="AT447" s="8" t="n">
        <f aca="false">+AJ447/AQ447*60</f>
        <v>64.3181818182877</v>
      </c>
      <c r="AU447" s="8" t="n">
        <f aca="false">+AK447/AQ447*60</f>
        <v>24.5454545454545</v>
      </c>
      <c r="AV447" s="0"/>
      <c r="AX447" s="0"/>
    </row>
    <row collapsed="false" customFormat="false" customHeight="false" hidden="false" ht="12.65" outlineLevel="0" r="448">
      <c r="A448" s="37" t="n">
        <v>40969</v>
      </c>
      <c r="B448" s="0" t="n">
        <v>62606</v>
      </c>
      <c r="C448" s="5" t="n">
        <v>122391</v>
      </c>
      <c r="D448" s="4" t="n">
        <v>11.9</v>
      </c>
      <c r="E448" s="53" t="n">
        <v>3.3</v>
      </c>
      <c r="F448" s="4" t="n">
        <v>4.4</v>
      </c>
      <c r="G448" s="4" t="n">
        <v>4</v>
      </c>
      <c r="H448" s="4" t="n">
        <v>20.9</v>
      </c>
      <c r="I448" s="4" t="n">
        <v>21.9</v>
      </c>
      <c r="J448" s="4" t="n">
        <v>20.7</v>
      </c>
      <c r="K448" s="4" t="n">
        <v>20.7</v>
      </c>
      <c r="L448" s="55" t="n">
        <v>22.4</v>
      </c>
      <c r="M448" s="4" t="n">
        <v>20.6</v>
      </c>
      <c r="N448" s="4" t="n">
        <v>20.5</v>
      </c>
      <c r="O448" s="5" t="n">
        <v>20</v>
      </c>
      <c r="P448" s="5" t="n">
        <v>7</v>
      </c>
      <c r="Q448" s="5" t="n">
        <v>0</v>
      </c>
      <c r="R448" s="5" t="n">
        <v>4</v>
      </c>
      <c r="S448" s="5" t="s">
        <v>51</v>
      </c>
      <c r="T448" s="5" t="s">
        <v>48</v>
      </c>
      <c r="U448" s="5" t="n">
        <v>37</v>
      </c>
      <c r="V448" s="5" t="n">
        <v>33</v>
      </c>
      <c r="W448" s="5" t="n">
        <v>29</v>
      </c>
      <c r="X448" s="5" t="n">
        <v>3</v>
      </c>
      <c r="Y448" s="5" t="n">
        <v>0</v>
      </c>
      <c r="Z448" s="5" t="n">
        <v>45</v>
      </c>
      <c r="AA448" s="5" t="n">
        <v>19065</v>
      </c>
      <c r="AB448" s="5" t="n">
        <v>12489</v>
      </c>
      <c r="AC448" s="5" t="n">
        <v>796</v>
      </c>
      <c r="AD448" s="6" t="n">
        <f aca="false">+(B448-B447)/(A448-A447)</f>
        <v>35.7372262773115</v>
      </c>
      <c r="AE448" s="33" t="n">
        <f aca="false">+(C448-C447)/(A448-A447)</f>
        <v>14.7153284671283</v>
      </c>
      <c r="AF448" s="6" t="n">
        <f aca="false">+AD448-AE448</f>
        <v>21.0218978101833</v>
      </c>
      <c r="AG448" s="6" t="n">
        <f aca="false">AVERAGE(D448:E448)</f>
        <v>7.6</v>
      </c>
      <c r="AH448" s="7" t="n">
        <f aca="false">+AG448*(A448-A447)</f>
        <v>3.61527777778392</v>
      </c>
      <c r="AI448" s="7" t="n">
        <f aca="false">+G448-F448</f>
        <v>-0.4</v>
      </c>
      <c r="AJ448" s="8" t="n">
        <f aca="false">(+A448-A447)*24</f>
        <v>11.4166666666861</v>
      </c>
      <c r="AK448" s="8" t="n">
        <f aca="false">+AB448-AB447</f>
        <v>4</v>
      </c>
      <c r="AL448" s="8" t="n">
        <f aca="false">+AK448/AJ448*100</f>
        <v>35.0364963503054</v>
      </c>
      <c r="AM448" s="9" t="n">
        <f aca="false">+(C448-C447)/AK448</f>
        <v>1.75</v>
      </c>
      <c r="AN448" s="8" t="n">
        <f aca="false">+AK448/AJ448*24</f>
        <v>8.4087591240733</v>
      </c>
      <c r="AO448" s="8" t="n">
        <f aca="false">+AC448-AC447</f>
        <v>0</v>
      </c>
      <c r="AP448" s="8" t="n">
        <f aca="false">+AO448/AJ448*24</f>
        <v>0</v>
      </c>
      <c r="AQ448" s="8" t="n">
        <f aca="false">+AA448-AA447</f>
        <v>10</v>
      </c>
      <c r="AR448" s="6" t="n">
        <f aca="false">+AQ448/AJ448</f>
        <v>0.875912408757635</v>
      </c>
      <c r="AS448" s="6" t="n">
        <f aca="false">+AR448*24</f>
        <v>21.0218978101833</v>
      </c>
      <c r="AT448" s="8" t="n">
        <f aca="false">+AJ448/AQ448*60</f>
        <v>68.5000000001164</v>
      </c>
      <c r="AU448" s="8" t="n">
        <f aca="false">+AK448/AQ448*60</f>
        <v>24</v>
      </c>
      <c r="AV448" s="0"/>
      <c r="AX448" s="0"/>
    </row>
    <row collapsed="false" customFormat="false" customHeight="false" hidden="false" ht="12.1" outlineLevel="0" r="449">
      <c r="A449" s="37"/>
      <c r="B449" s="0"/>
      <c r="C449" s="5"/>
      <c r="D449" s="4"/>
      <c r="E449" s="53"/>
      <c r="F449" s="4"/>
      <c r="L449" s="55"/>
      <c r="O449" s="5"/>
      <c r="AE449" s="33"/>
      <c r="AV449" s="0"/>
      <c r="AX449" s="0"/>
    </row>
    <row collapsed="false" customFormat="false" customHeight="false" hidden="false" ht="12.65" outlineLevel="0" r="450">
      <c r="A450" s="37" t="n">
        <v>40969.5763888889</v>
      </c>
      <c r="B450" s="0" t="n">
        <v>62622</v>
      </c>
      <c r="C450" s="5" t="n">
        <v>122403</v>
      </c>
      <c r="D450" s="4" t="n">
        <v>9.4</v>
      </c>
      <c r="E450" s="53" t="n">
        <v>0.9</v>
      </c>
      <c r="F450" s="4" t="n">
        <v>9</v>
      </c>
      <c r="G450" s="4" t="n">
        <v>8</v>
      </c>
      <c r="H450" s="4" t="n">
        <v>22.2</v>
      </c>
      <c r="I450" s="4" t="n">
        <v>22.4</v>
      </c>
      <c r="J450" s="4" t="n">
        <v>20.5</v>
      </c>
      <c r="K450" s="4" t="n">
        <v>22.4</v>
      </c>
      <c r="L450" s="55" t="n">
        <v>22.9</v>
      </c>
      <c r="M450" s="4" t="n">
        <v>20</v>
      </c>
      <c r="N450" s="4" t="n">
        <v>21.5</v>
      </c>
      <c r="O450" s="5" t="n">
        <v>20</v>
      </c>
      <c r="P450" s="5" t="n">
        <v>7</v>
      </c>
      <c r="Q450" s="5" t="n">
        <v>0</v>
      </c>
      <c r="R450" s="5" t="n">
        <v>4</v>
      </c>
      <c r="S450" s="5" t="s">
        <v>48</v>
      </c>
      <c r="T450" s="5" t="s">
        <v>48</v>
      </c>
      <c r="U450" s="5" t="n">
        <v>29</v>
      </c>
      <c r="V450" s="5" t="n">
        <v>27</v>
      </c>
      <c r="W450" s="5" t="n">
        <v>30</v>
      </c>
      <c r="X450" s="5" t="n">
        <v>3</v>
      </c>
      <c r="Y450" s="5" t="n">
        <v>3</v>
      </c>
      <c r="Z450" s="5" t="n">
        <v>52</v>
      </c>
      <c r="AA450" s="5" t="n">
        <v>19076</v>
      </c>
      <c r="AB450" s="5" t="n">
        <v>12493</v>
      </c>
      <c r="AC450" s="5" t="n">
        <v>796</v>
      </c>
      <c r="AD450" s="6" t="n">
        <f aca="false">+(B450-B448)/(A450-A448)</f>
        <v>27.7590361445004</v>
      </c>
      <c r="AE450" s="33" t="n">
        <f aca="false">+(C450-C448)/(A450-A448)</f>
        <v>20.8192771083753</v>
      </c>
      <c r="AF450" s="6" t="n">
        <f aca="false">+AD450-AE450</f>
        <v>6.93975903612511</v>
      </c>
      <c r="AG450" s="6" t="n">
        <f aca="false">AVERAGE(D450:E450)</f>
        <v>5.15</v>
      </c>
      <c r="AH450" s="7" t="n">
        <f aca="false">(G450+G448)/2</f>
        <v>6</v>
      </c>
      <c r="AI450" s="7" t="n">
        <f aca="false">+G450-F450</f>
        <v>-1</v>
      </c>
      <c r="AJ450" s="8" t="n">
        <f aca="false">(+A450-A448)*24</f>
        <v>13.8333333333721</v>
      </c>
      <c r="AK450" s="8" t="n">
        <f aca="false">+AB450-AB448</f>
        <v>4</v>
      </c>
      <c r="AL450" s="8" t="n">
        <f aca="false">+AK450/AJ450*100</f>
        <v>28.9156626505213</v>
      </c>
      <c r="AM450" s="9" t="n">
        <f aca="false">+(C450-C448)/AK450</f>
        <v>3</v>
      </c>
      <c r="AN450" s="8" t="n">
        <f aca="false">+AK450/AJ450*24</f>
        <v>6.93975903612511</v>
      </c>
      <c r="AO450" s="8" t="n">
        <f aca="false">+AC450-AC448</f>
        <v>0</v>
      </c>
      <c r="AP450" s="8" t="n">
        <f aca="false">+AO450/AJ450*24</f>
        <v>0</v>
      </c>
      <c r="AQ450" s="8" t="n">
        <f aca="false">+AA450-AA448</f>
        <v>11</v>
      </c>
      <c r="AR450" s="6" t="n">
        <f aca="false">+AQ450/AJ450</f>
        <v>0.795180722889336</v>
      </c>
      <c r="AS450" s="6" t="n">
        <f aca="false">+AR450*24</f>
        <v>19.0843373493441</v>
      </c>
      <c r="AT450" s="8" t="n">
        <f aca="false">+AJ450/AQ450*60</f>
        <v>75.4545454547571</v>
      </c>
      <c r="AU450" s="8" t="n">
        <f aca="false">+AK450/AQ450*60</f>
        <v>21.8181818181818</v>
      </c>
      <c r="AV450" s="0" t="s">
        <v>202</v>
      </c>
      <c r="AX450" s="0"/>
    </row>
    <row collapsed="false" customFormat="false" customHeight="false" hidden="false" ht="12.65" outlineLevel="0" r="451">
      <c r="A451" s="37" t="n">
        <v>40970.6180555556</v>
      </c>
      <c r="B451" s="0" t="n">
        <v>62655</v>
      </c>
      <c r="C451" s="5" t="n">
        <v>122422</v>
      </c>
      <c r="D451" s="4" t="n">
        <v>9.3</v>
      </c>
      <c r="E451" s="53" t="n">
        <v>-1.8</v>
      </c>
      <c r="F451" s="4" t="n">
        <v>6.3</v>
      </c>
      <c r="G451" s="4" t="n">
        <v>6</v>
      </c>
      <c r="H451" s="4" t="n">
        <v>21.7</v>
      </c>
      <c r="I451" s="4" t="n">
        <v>22.3</v>
      </c>
      <c r="J451" s="4" t="n">
        <v>20</v>
      </c>
      <c r="K451" s="4" t="n">
        <v>22.2</v>
      </c>
      <c r="L451" s="55" t="n">
        <v>23.4</v>
      </c>
      <c r="M451" s="4" t="n">
        <v>20.3</v>
      </c>
      <c r="N451" s="4" t="n">
        <v>21.5</v>
      </c>
      <c r="O451" s="5" t="n">
        <v>20</v>
      </c>
      <c r="P451" s="5" t="n">
        <v>7</v>
      </c>
      <c r="Q451" s="5" t="n">
        <v>0</v>
      </c>
      <c r="R451" s="5" t="n">
        <v>4</v>
      </c>
      <c r="S451" s="5" t="s">
        <v>48</v>
      </c>
      <c r="T451" s="5" t="s">
        <v>48</v>
      </c>
      <c r="U451" s="5" t="n">
        <v>26</v>
      </c>
      <c r="V451" s="5" t="n">
        <v>28</v>
      </c>
      <c r="W451" s="5" t="n">
        <v>26</v>
      </c>
      <c r="X451" s="5" t="n">
        <v>3</v>
      </c>
      <c r="Y451" s="5" t="n">
        <v>4</v>
      </c>
      <c r="Z451" s="5" t="n">
        <v>47</v>
      </c>
      <c r="AA451" s="5" t="n">
        <v>19098</v>
      </c>
      <c r="AB451" s="5" t="n">
        <v>12502</v>
      </c>
      <c r="AC451" s="5" t="n">
        <v>796</v>
      </c>
      <c r="AD451" s="6" t="n">
        <f aca="false">+(B451-B450)/(A451-A450)</f>
        <v>31.6800000000738</v>
      </c>
      <c r="AE451" s="33" t="n">
        <f aca="false">+(C451-C450)/(A451-A450)</f>
        <v>18.2400000000425</v>
      </c>
      <c r="AF451" s="6" t="n">
        <f aca="false">+AD451-AE451</f>
        <v>13.4400000000313</v>
      </c>
      <c r="AG451" s="6" t="n">
        <f aca="false">AVERAGE(D451:E451)</f>
        <v>3.75</v>
      </c>
      <c r="AH451" s="7" t="n">
        <f aca="false">(G451+G450)/2</f>
        <v>7</v>
      </c>
      <c r="AI451" s="7" t="n">
        <f aca="false">+G451-F451</f>
        <v>-0.3</v>
      </c>
      <c r="AJ451" s="8" t="n">
        <f aca="false">(+A451-A450)*24</f>
        <v>24.9999999999418</v>
      </c>
      <c r="AK451" s="8" t="n">
        <f aca="false">+AB451-AB450</f>
        <v>9</v>
      </c>
      <c r="AL451" s="8" t="n">
        <f aca="false">+AK451/AJ451*100</f>
        <v>36.0000000000838</v>
      </c>
      <c r="AM451" s="9" t="n">
        <f aca="false">+(C451-C450)/AK451</f>
        <v>2.11111111111111</v>
      </c>
      <c r="AN451" s="8" t="n">
        <f aca="false">+AK451/AJ451*24</f>
        <v>8.64000000002012</v>
      </c>
      <c r="AO451" s="8" t="n">
        <f aca="false">+AC451-AC450</f>
        <v>0</v>
      </c>
      <c r="AP451" s="8" t="n">
        <f aca="false">+AO451/AJ451*24</f>
        <v>0</v>
      </c>
      <c r="AQ451" s="8" t="n">
        <f aca="false">+AA451-AA450</f>
        <v>22</v>
      </c>
      <c r="AR451" s="6" t="n">
        <f aca="false">+AQ451/AJ451</f>
        <v>0.880000000002049</v>
      </c>
      <c r="AS451" s="6" t="n">
        <f aca="false">+AR451*24</f>
        <v>21.1200000000492</v>
      </c>
      <c r="AT451" s="8" t="n">
        <f aca="false">+AJ451/AQ451*60</f>
        <v>68.1818181816594</v>
      </c>
      <c r="AU451" s="8" t="n">
        <f aca="false">+AK451/AQ451*60</f>
        <v>24.5454545454545</v>
      </c>
      <c r="AV451" s="0"/>
      <c r="AX451" s="0"/>
    </row>
    <row collapsed="false" customFormat="false" customHeight="false" hidden="false" ht="12.65" outlineLevel="0" r="452">
      <c r="A452" s="37" t="n">
        <v>40971.5347222222</v>
      </c>
      <c r="B452" s="0" t="n">
        <v>62683</v>
      </c>
      <c r="C452" s="5" t="n">
        <v>122444</v>
      </c>
      <c r="D452" s="4" t="n">
        <v>7.4</v>
      </c>
      <c r="E452" s="53" t="n">
        <v>-3.4</v>
      </c>
      <c r="F452" s="4" t="n">
        <v>5.1</v>
      </c>
      <c r="G452" s="4" t="n">
        <v>4</v>
      </c>
      <c r="H452" s="4" t="n">
        <v>20.6</v>
      </c>
      <c r="I452" s="4" t="n">
        <v>21.9</v>
      </c>
      <c r="J452" s="4" t="n">
        <v>20.5</v>
      </c>
      <c r="K452" s="4" t="n">
        <v>21.1</v>
      </c>
      <c r="L452" s="55" t="n">
        <v>22.4</v>
      </c>
      <c r="M452" s="4" t="n">
        <v>20</v>
      </c>
      <c r="N452" s="4" t="n">
        <v>21</v>
      </c>
      <c r="O452" s="5" t="n">
        <v>20</v>
      </c>
      <c r="P452" s="5" t="n">
        <v>7</v>
      </c>
      <c r="Q452" s="5" t="n">
        <v>0</v>
      </c>
      <c r="R452" s="5" t="n">
        <v>4</v>
      </c>
      <c r="S452" s="5" t="s">
        <v>51</v>
      </c>
      <c r="T452" s="5" t="s">
        <v>48</v>
      </c>
      <c r="U452" s="5" t="n">
        <v>35</v>
      </c>
      <c r="V452" s="5" t="n">
        <v>29</v>
      </c>
      <c r="W452" s="5" t="n">
        <v>28</v>
      </c>
      <c r="X452" s="5" t="n">
        <v>3</v>
      </c>
      <c r="Y452" s="5" t="n">
        <v>0</v>
      </c>
      <c r="Z452" s="5" t="n">
        <v>45</v>
      </c>
      <c r="AA452" s="5" t="n">
        <v>19119</v>
      </c>
      <c r="AB452" s="5" t="n">
        <v>12513</v>
      </c>
      <c r="AC452" s="5" t="n">
        <v>796</v>
      </c>
      <c r="AD452" s="6" t="n">
        <f aca="false">+(B452-B451)/(A452-A451)</f>
        <v>30.5454545455354</v>
      </c>
      <c r="AE452" s="33" t="n">
        <f aca="false">+(C452-C451)/(A452-A451)</f>
        <v>24.0000000000635</v>
      </c>
      <c r="AF452" s="6" t="n">
        <f aca="false">+AD452-AE452</f>
        <v>6.54545454547187</v>
      </c>
      <c r="AG452" s="6" t="n">
        <f aca="false">AVERAGE(D452:E452)</f>
        <v>2</v>
      </c>
      <c r="AH452" s="7" t="n">
        <f aca="false">(G452+G451)/2</f>
        <v>5</v>
      </c>
      <c r="AI452" s="7" t="n">
        <f aca="false">+G452-F452</f>
        <v>-1.1</v>
      </c>
      <c r="AJ452" s="8" t="n">
        <f aca="false">(+A452-A451)*24</f>
        <v>21.9999999999418</v>
      </c>
      <c r="AK452" s="8" t="n">
        <f aca="false">+AB452-AB451</f>
        <v>11</v>
      </c>
      <c r="AL452" s="8" t="n">
        <f aca="false">+AK452/AJ452*100</f>
        <v>50.0000000001323</v>
      </c>
      <c r="AM452" s="9" t="n">
        <f aca="false">+(C452-C451)/AK452</f>
        <v>2</v>
      </c>
      <c r="AN452" s="8" t="n">
        <f aca="false">+AK452/AJ452*24</f>
        <v>12.0000000000318</v>
      </c>
      <c r="AO452" s="8" t="n">
        <f aca="false">+AC452-AC451</f>
        <v>0</v>
      </c>
      <c r="AP452" s="8" t="n">
        <f aca="false">+AO452/AJ452*24</f>
        <v>0</v>
      </c>
      <c r="AQ452" s="8" t="n">
        <f aca="false">+AA452-AA451</f>
        <v>21</v>
      </c>
      <c r="AR452" s="6" t="n">
        <f aca="false">+AQ452/AJ452</f>
        <v>0.95454545454798</v>
      </c>
      <c r="AS452" s="6" t="n">
        <f aca="false">+AR452*24</f>
        <v>22.9090909091515</v>
      </c>
      <c r="AT452" s="8" t="n">
        <f aca="false">+AJ452/AQ452*60</f>
        <v>62.8571428569766</v>
      </c>
      <c r="AU452" s="8" t="n">
        <f aca="false">+AK452/AQ452*60</f>
        <v>31.4285714285714</v>
      </c>
      <c r="AV452" s="0"/>
      <c r="AX452" s="0"/>
    </row>
    <row collapsed="false" customFormat="false" customHeight="false" hidden="false" ht="12.65" outlineLevel="0" r="453">
      <c r="A453" s="37" t="n">
        <v>40972.5833333333</v>
      </c>
      <c r="B453" s="0" t="n">
        <v>62723</v>
      </c>
      <c r="C453" s="5" t="n">
        <v>122467</v>
      </c>
      <c r="D453" s="4" t="n">
        <v>6.9</v>
      </c>
      <c r="E453" s="53" t="n">
        <v>0</v>
      </c>
      <c r="F453" s="4" t="n">
        <v>4.3</v>
      </c>
      <c r="G453" s="4" t="n">
        <v>5</v>
      </c>
      <c r="H453" s="4" t="n">
        <v>19.5</v>
      </c>
      <c r="I453" s="4" t="n">
        <v>20.9</v>
      </c>
      <c r="J453" s="4" t="n">
        <v>19.5</v>
      </c>
      <c r="K453" s="4" t="n">
        <v>20</v>
      </c>
      <c r="L453" s="55" t="n">
        <v>21.9</v>
      </c>
      <c r="M453" s="4" t="n">
        <v>19.6</v>
      </c>
      <c r="N453" s="4" t="n">
        <v>20</v>
      </c>
      <c r="O453" s="5" t="n">
        <v>20</v>
      </c>
      <c r="P453" s="5" t="n">
        <v>7</v>
      </c>
      <c r="Q453" s="5" t="n">
        <v>0</v>
      </c>
      <c r="R453" s="5" t="n">
        <v>4</v>
      </c>
      <c r="S453" s="5" t="s">
        <v>51</v>
      </c>
      <c r="T453" s="5" t="s">
        <v>48</v>
      </c>
      <c r="U453" s="5" t="n">
        <v>41</v>
      </c>
      <c r="V453" s="5" t="n">
        <v>33</v>
      </c>
      <c r="W453" s="5" t="n">
        <v>33</v>
      </c>
      <c r="X453" s="5" t="n">
        <v>1</v>
      </c>
      <c r="Y453" s="5" t="n">
        <v>-1</v>
      </c>
      <c r="Z453" s="5" t="n">
        <v>43</v>
      </c>
      <c r="AA453" s="5" t="n">
        <v>19142</v>
      </c>
      <c r="AB453" s="5" t="n">
        <v>12524</v>
      </c>
      <c r="AC453" s="5" t="n">
        <v>796</v>
      </c>
      <c r="AD453" s="6" t="n">
        <f aca="false">+(B453-B452)/(A453-A452)</f>
        <v>38.1456953640325</v>
      </c>
      <c r="AE453" s="33" t="n">
        <f aca="false">+(C453-C452)/(A453-A452)</f>
        <v>21.9337748343187</v>
      </c>
      <c r="AF453" s="6" t="n">
        <f aca="false">+AD453-AE453</f>
        <v>16.2119205297138</v>
      </c>
      <c r="AG453" s="6" t="n">
        <f aca="false">AVERAGE(D453:E453)</f>
        <v>3.45</v>
      </c>
      <c r="AH453" s="7" t="n">
        <f aca="false">(G453+G452)/2</f>
        <v>4.5</v>
      </c>
      <c r="AI453" s="7" t="n">
        <f aca="false">+G453-F453</f>
        <v>0.7</v>
      </c>
      <c r="AJ453" s="8" t="n">
        <f aca="false">(+A453-A452)*24</f>
        <v>25.1666666668025</v>
      </c>
      <c r="AK453" s="8" t="n">
        <f aca="false">+AB453-AB452</f>
        <v>11</v>
      </c>
      <c r="AL453" s="8" t="n">
        <f aca="false">+AK453/AJ453*100</f>
        <v>43.7086092712873</v>
      </c>
      <c r="AM453" s="9" t="n">
        <f aca="false">+(C453-C452)/AK453</f>
        <v>2.09090909090909</v>
      </c>
      <c r="AN453" s="8" t="n">
        <f aca="false">+AK453/AJ453*24</f>
        <v>10.490066225109</v>
      </c>
      <c r="AO453" s="8" t="n">
        <f aca="false">+AC453-AC452</f>
        <v>0</v>
      </c>
      <c r="AP453" s="8" t="n">
        <f aca="false">+AO453/AJ453*24</f>
        <v>0</v>
      </c>
      <c r="AQ453" s="8" t="n">
        <f aca="false">+AA453-AA452</f>
        <v>23</v>
      </c>
      <c r="AR453" s="6" t="n">
        <f aca="false">+AQ453/AJ453</f>
        <v>0.91390728476328</v>
      </c>
      <c r="AS453" s="6" t="n">
        <f aca="false">+AR453*24</f>
        <v>21.9337748343187</v>
      </c>
      <c r="AT453" s="8" t="n">
        <f aca="false">+AJ453/AQ453*60</f>
        <v>65.6521739133978</v>
      </c>
      <c r="AU453" s="8" t="n">
        <f aca="false">+AK453/AQ453*60</f>
        <v>28.695652173913</v>
      </c>
      <c r="AV453" s="0"/>
      <c r="AX453" s="0"/>
    </row>
    <row collapsed="false" customFormat="false" customHeight="false" hidden="false" ht="12.65" outlineLevel="0" r="454">
      <c r="A454" s="37" t="n">
        <v>40973.6180555556</v>
      </c>
      <c r="B454" s="0" t="n">
        <v>62765</v>
      </c>
      <c r="C454" s="5" t="n">
        <v>122495</v>
      </c>
      <c r="D454" s="4" t="n">
        <v>5.4</v>
      </c>
      <c r="E454" s="53" t="n">
        <v>-1.4</v>
      </c>
      <c r="F454" s="4" t="n">
        <v>3</v>
      </c>
      <c r="G454" s="4" t="n">
        <v>3</v>
      </c>
      <c r="H454" s="4" t="n">
        <v>20.4</v>
      </c>
      <c r="I454" s="4" t="n">
        <v>20.8</v>
      </c>
      <c r="J454" s="4" t="n">
        <v>19.5</v>
      </c>
      <c r="K454" s="4" t="n">
        <v>20.5</v>
      </c>
      <c r="L454" s="55" t="n">
        <v>21.3</v>
      </c>
      <c r="M454" s="4" t="n">
        <v>19.5</v>
      </c>
      <c r="N454" s="4" t="n">
        <v>20</v>
      </c>
      <c r="O454" s="5" t="n">
        <v>20</v>
      </c>
      <c r="P454" s="5" t="n">
        <v>7</v>
      </c>
      <c r="Q454" s="5" t="n">
        <v>0</v>
      </c>
      <c r="R454" s="5" t="n">
        <v>4</v>
      </c>
      <c r="S454" s="5" t="s">
        <v>51</v>
      </c>
      <c r="T454" s="5" t="s">
        <v>48</v>
      </c>
      <c r="U454" s="5" t="n">
        <v>39</v>
      </c>
      <c r="V454" s="5" t="n">
        <v>34</v>
      </c>
      <c r="W454" s="5" t="n">
        <v>31</v>
      </c>
      <c r="X454" s="5" t="n">
        <v>2</v>
      </c>
      <c r="Y454" s="5" t="n">
        <v>-1</v>
      </c>
      <c r="Z454" s="5" t="n">
        <v>42</v>
      </c>
      <c r="AA454" s="5" t="n">
        <v>19167</v>
      </c>
      <c r="AB454" s="5" t="n">
        <v>12537</v>
      </c>
      <c r="AC454" s="5" t="n">
        <v>796</v>
      </c>
      <c r="AD454" s="6" t="n">
        <f aca="false">+(B454-B453)/(A454-A453)</f>
        <v>40.5906040269725</v>
      </c>
      <c r="AE454" s="33" t="n">
        <f aca="false">+(C454-C453)/(A454-A453)</f>
        <v>27.0604026846483</v>
      </c>
      <c r="AF454" s="6" t="n">
        <f aca="false">+AD454-AE454</f>
        <v>13.5302013423242</v>
      </c>
      <c r="AG454" s="6" t="n">
        <f aca="false">AVERAGE(D454:E454)</f>
        <v>2</v>
      </c>
      <c r="AH454" s="7" t="n">
        <f aca="false">(G454+G453)/2</f>
        <v>4</v>
      </c>
      <c r="AI454" s="7" t="n">
        <f aca="false">+G454-F454</f>
        <v>0</v>
      </c>
      <c r="AJ454" s="8" t="n">
        <f aca="false">(+A454-A453)*24</f>
        <v>24.8333333332557</v>
      </c>
      <c r="AK454" s="8" t="n">
        <f aca="false">+AB454-AB453</f>
        <v>13</v>
      </c>
      <c r="AL454" s="8" t="n">
        <f aca="false">+AK454/AJ454*100</f>
        <v>52.3489932887542</v>
      </c>
      <c r="AM454" s="9" t="n">
        <f aca="false">+(C454-C453)/AK454</f>
        <v>2.15384615384615</v>
      </c>
      <c r="AN454" s="8" t="n">
        <f aca="false">+AK454/AJ454*24</f>
        <v>12.563758389301</v>
      </c>
      <c r="AO454" s="8" t="n">
        <f aca="false">+AC454-AC453</f>
        <v>0</v>
      </c>
      <c r="AP454" s="8" t="n">
        <f aca="false">+AO454/AJ454*24</f>
        <v>0</v>
      </c>
      <c r="AQ454" s="8" t="n">
        <f aca="false">+AA454-AA453</f>
        <v>25</v>
      </c>
      <c r="AR454" s="6" t="n">
        <f aca="false">+AQ454/AJ454</f>
        <v>1.00671140939912</v>
      </c>
      <c r="AS454" s="6" t="n">
        <f aca="false">+AR454*24</f>
        <v>24.1610738255789</v>
      </c>
      <c r="AT454" s="8" t="n">
        <f aca="false">+AJ454/AQ454*60</f>
        <v>59.5999999998137</v>
      </c>
      <c r="AU454" s="8" t="n">
        <f aca="false">+AK454/AQ454*60</f>
        <v>31.2</v>
      </c>
      <c r="AV454" s="0"/>
      <c r="AX454" s="0"/>
    </row>
    <row collapsed="false" customFormat="false" customHeight="false" hidden="false" ht="12.65" outlineLevel="0" r="455">
      <c r="A455" s="37" t="n">
        <v>40974.6979166667</v>
      </c>
      <c r="B455" s="0" t="n">
        <v>62812</v>
      </c>
      <c r="C455" s="5" t="n">
        <v>122524</v>
      </c>
      <c r="D455" s="4" t="n">
        <v>3.9</v>
      </c>
      <c r="E455" s="53" t="n">
        <v>-2.1</v>
      </c>
      <c r="F455" s="4" t="n">
        <v>1.3</v>
      </c>
      <c r="G455" s="4" t="n">
        <v>2</v>
      </c>
      <c r="H455" s="4" t="n">
        <v>20.6</v>
      </c>
      <c r="I455" s="4" t="n">
        <v>20.9</v>
      </c>
      <c r="J455" s="4" t="n">
        <v>20.3</v>
      </c>
      <c r="K455" s="4" t="n">
        <v>20.5</v>
      </c>
      <c r="L455" s="55" t="n">
        <v>20.9</v>
      </c>
      <c r="M455" s="4" t="n">
        <v>19.5</v>
      </c>
      <c r="N455" s="4" t="n">
        <v>20</v>
      </c>
      <c r="O455" s="5" t="n">
        <v>20</v>
      </c>
      <c r="P455" s="5" t="n">
        <v>7</v>
      </c>
      <c r="Q455" s="5" t="n">
        <v>0</v>
      </c>
      <c r="R455" s="5" t="n">
        <v>4</v>
      </c>
      <c r="S455" s="5" t="s">
        <v>48</v>
      </c>
      <c r="T455" s="5" t="s">
        <v>48</v>
      </c>
      <c r="U455" s="5" t="n">
        <v>34</v>
      </c>
      <c r="V455" s="5" t="n">
        <v>35</v>
      </c>
      <c r="W455" s="5" t="n">
        <v>34</v>
      </c>
      <c r="X455" s="5" t="n">
        <v>1</v>
      </c>
      <c r="Y455" s="5" t="n">
        <v>-1</v>
      </c>
      <c r="Z455" s="5" t="n">
        <v>44</v>
      </c>
      <c r="AA455" s="5" t="n">
        <v>19192</v>
      </c>
      <c r="AB455" s="5" t="n">
        <v>12551</v>
      </c>
      <c r="AC455" s="5" t="n">
        <v>796</v>
      </c>
      <c r="AD455" s="6" t="n">
        <f aca="false">+(B455-B454)/(A455-A454)</f>
        <v>43.5241157556922</v>
      </c>
      <c r="AE455" s="33" t="n">
        <f aca="false">+(C455-C454)/(A455-A454)</f>
        <v>26.8553054662782</v>
      </c>
      <c r="AF455" s="6" t="n">
        <f aca="false">+AD455-AE455</f>
        <v>16.668810289414</v>
      </c>
      <c r="AG455" s="6" t="n">
        <f aca="false">AVERAGE(D455:E455)</f>
        <v>0.9</v>
      </c>
      <c r="AH455" s="7" t="n">
        <f aca="false">(G455+G454)/2</f>
        <v>2.5</v>
      </c>
      <c r="AI455" s="7" t="n">
        <f aca="false">+G455-F455</f>
        <v>0.7</v>
      </c>
      <c r="AJ455" s="8" t="n">
        <f aca="false">(+A455-A454)*24</f>
        <v>25.9166666666279</v>
      </c>
      <c r="AK455" s="8" t="n">
        <f aca="false">+AB455-AB454</f>
        <v>14</v>
      </c>
      <c r="AL455" s="8" t="n">
        <f aca="false">+AK455/AJ455*100</f>
        <v>54.0192926045825</v>
      </c>
      <c r="AM455" s="9" t="n">
        <f aca="false">+(C455-C454)/AK455</f>
        <v>2.07142857142857</v>
      </c>
      <c r="AN455" s="8" t="n">
        <f aca="false">+AK455/AJ455*24</f>
        <v>12.9646302250998</v>
      </c>
      <c r="AO455" s="8" t="n">
        <f aca="false">+AC455-AC454</f>
        <v>0</v>
      </c>
      <c r="AP455" s="8" t="n">
        <f aca="false">+AO455/AJ455*24</f>
        <v>0</v>
      </c>
      <c r="AQ455" s="8" t="n">
        <f aca="false">+AA455-AA454</f>
        <v>25</v>
      </c>
      <c r="AR455" s="6" t="n">
        <f aca="false">+AQ455/AJ455</f>
        <v>0.96463022508183</v>
      </c>
      <c r="AS455" s="6" t="n">
        <f aca="false">+AR455*24</f>
        <v>23.1511254019639</v>
      </c>
      <c r="AT455" s="8" t="n">
        <f aca="false">+AJ455/AQ455*60</f>
        <v>62.1999999999069</v>
      </c>
      <c r="AU455" s="8" t="n">
        <f aca="false">+AK455/AQ455*60</f>
        <v>33.6</v>
      </c>
      <c r="AV455" s="0"/>
      <c r="AX455" s="0"/>
    </row>
    <row collapsed="false" customFormat="false" customHeight="false" hidden="false" ht="12.65" outlineLevel="0" r="456">
      <c r="A456" s="37" t="n">
        <v>40975.5972222222</v>
      </c>
      <c r="B456" s="0" t="n">
        <v>62851</v>
      </c>
      <c r="C456" s="5" t="n">
        <v>122551</v>
      </c>
      <c r="D456" s="4" t="n">
        <v>2.9</v>
      </c>
      <c r="E456" s="53" t="n">
        <v>-0.4</v>
      </c>
      <c r="F456" s="4" t="n">
        <v>2.2</v>
      </c>
      <c r="G456" s="4" t="n">
        <v>3</v>
      </c>
      <c r="H456" s="4" t="n">
        <v>18.6</v>
      </c>
      <c r="I456" s="4" t="n">
        <v>20.7</v>
      </c>
      <c r="J456" s="4" t="n">
        <v>18.5</v>
      </c>
      <c r="K456" s="4" t="n">
        <v>19.2</v>
      </c>
      <c r="L456" s="55" t="n">
        <v>20.9</v>
      </c>
      <c r="M456" s="4" t="n">
        <v>19</v>
      </c>
      <c r="N456" s="4" t="n">
        <v>19</v>
      </c>
      <c r="O456" s="5" t="n">
        <v>20</v>
      </c>
      <c r="P456" s="5" t="n">
        <v>7</v>
      </c>
      <c r="Q456" s="5" t="n">
        <v>0</v>
      </c>
      <c r="R456" s="5" t="n">
        <v>4</v>
      </c>
      <c r="S456" s="5" t="s">
        <v>51</v>
      </c>
      <c r="T456" s="5" t="s">
        <v>48</v>
      </c>
      <c r="U456" s="5" t="n">
        <v>42</v>
      </c>
      <c r="V456" s="5" t="n">
        <v>38</v>
      </c>
      <c r="W456" s="5" t="n">
        <v>35</v>
      </c>
      <c r="X456" s="5" t="n">
        <v>0</v>
      </c>
      <c r="Y456" s="5" t="n">
        <v>-2</v>
      </c>
      <c r="Z456" s="5" t="n">
        <v>43</v>
      </c>
      <c r="AA456" s="5" t="n">
        <v>19213</v>
      </c>
      <c r="AB456" s="5" t="n">
        <v>12564</v>
      </c>
      <c r="AC456" s="5" t="n">
        <v>796</v>
      </c>
      <c r="AD456" s="6" t="n">
        <f aca="false">+(B456-B455)/(A456-A455)</f>
        <v>43.3667953668344</v>
      </c>
      <c r="AE456" s="33" t="n">
        <f aca="false">+(C456-C455)/(A456-A455)</f>
        <v>30.023166023193</v>
      </c>
      <c r="AF456" s="6" t="n">
        <f aca="false">+AD456-AE456</f>
        <v>13.3436293436413</v>
      </c>
      <c r="AG456" s="6" t="n">
        <f aca="false">AVERAGE(D456:E456)</f>
        <v>1.25</v>
      </c>
      <c r="AH456" s="7" t="n">
        <f aca="false">(G456+G455)/2</f>
        <v>2.5</v>
      </c>
      <c r="AI456" s="7" t="n">
        <f aca="false">+G456-F456</f>
        <v>0.8</v>
      </c>
      <c r="AJ456" s="8" t="n">
        <f aca="false">(+A456-A455)*24</f>
        <v>21.5833333333139</v>
      </c>
      <c r="AK456" s="8" t="n">
        <f aca="false">+AB456-AB455</f>
        <v>13</v>
      </c>
      <c r="AL456" s="8" t="n">
        <f aca="false">+AK456/AJ456*100</f>
        <v>60.2316602317144</v>
      </c>
      <c r="AM456" s="9" t="n">
        <f aca="false">+(C456-C455)/AK456</f>
        <v>2.07692307692308</v>
      </c>
      <c r="AN456" s="8" t="n">
        <f aca="false">+AK456/AJ456*24</f>
        <v>14.4555984556115</v>
      </c>
      <c r="AO456" s="8" t="n">
        <f aca="false">+AC456-AC455</f>
        <v>0</v>
      </c>
      <c r="AP456" s="8" t="n">
        <f aca="false">+AO456/AJ456*24</f>
        <v>0</v>
      </c>
      <c r="AQ456" s="8" t="n">
        <f aca="false">+AA456-AA455</f>
        <v>21</v>
      </c>
      <c r="AR456" s="6" t="n">
        <f aca="false">+AQ456/AJ456</f>
        <v>0.972972972973848</v>
      </c>
      <c r="AS456" s="6" t="n">
        <f aca="false">+AR456*24</f>
        <v>23.3513513513723</v>
      </c>
      <c r="AT456" s="8" t="n">
        <f aca="false">+AJ456/AQ456*60</f>
        <v>61.6666666666112</v>
      </c>
      <c r="AU456" s="8" t="n">
        <f aca="false">+AK456/AQ456*60</f>
        <v>37.1428571428571</v>
      </c>
      <c r="AV456" s="0" t="s">
        <v>252</v>
      </c>
      <c r="AX456" s="0"/>
    </row>
    <row collapsed="false" customFormat="false" customHeight="false" hidden="false" ht="12.65" outlineLevel="0" r="457">
      <c r="A457" s="37" t="n">
        <v>40976.6388888889</v>
      </c>
      <c r="B457" s="0" t="n">
        <v>62905</v>
      </c>
      <c r="C457" s="5" t="n">
        <v>122589</v>
      </c>
      <c r="D457" s="4" t="n">
        <v>3.9</v>
      </c>
      <c r="E457" s="53" t="n">
        <v>-0.4</v>
      </c>
      <c r="F457" s="4" t="n">
        <v>2.5</v>
      </c>
      <c r="G457" s="4" t="n">
        <v>3</v>
      </c>
      <c r="H457" s="4" t="n">
        <v>20.2</v>
      </c>
      <c r="I457" s="4" t="n">
        <v>20.4</v>
      </c>
      <c r="J457" s="4" t="n">
        <v>18.5</v>
      </c>
      <c r="K457" s="4" t="n">
        <v>20.8</v>
      </c>
      <c r="L457" s="55" t="n">
        <v>20.9</v>
      </c>
      <c r="M457" s="4" t="n">
        <v>19</v>
      </c>
      <c r="N457" s="4" t="n">
        <v>20.5</v>
      </c>
      <c r="O457" s="5" t="n">
        <v>20</v>
      </c>
      <c r="P457" s="5" t="n">
        <v>7</v>
      </c>
      <c r="Q457" s="5" t="n">
        <v>2</v>
      </c>
      <c r="R457" s="5" t="n">
        <v>4</v>
      </c>
      <c r="S457" s="5" t="s">
        <v>48</v>
      </c>
      <c r="T457" s="5" t="s">
        <v>48</v>
      </c>
      <c r="U457" s="5" t="n">
        <v>31</v>
      </c>
      <c r="V457" s="5" t="n">
        <v>37</v>
      </c>
      <c r="W457" s="5" t="n">
        <v>31</v>
      </c>
      <c r="X457" s="5" t="n">
        <v>1</v>
      </c>
      <c r="Y457" s="5" t="n">
        <v>4</v>
      </c>
      <c r="Z457" s="5" t="n">
        <v>49</v>
      </c>
      <c r="AA457" s="5" t="n">
        <v>19230</v>
      </c>
      <c r="AB457" s="5" t="n">
        <v>12583</v>
      </c>
      <c r="AC457" s="5" t="n">
        <v>796</v>
      </c>
      <c r="AD457" s="6" t="n">
        <f aca="false">+(B457-B456)/(A457-A456)</f>
        <v>51.8399999997586</v>
      </c>
      <c r="AE457" s="33" t="n">
        <f aca="false">+(C457-C456)/(A457-A456)</f>
        <v>36.4799999998301</v>
      </c>
      <c r="AF457" s="6" t="n">
        <f aca="false">+AD457-AE457</f>
        <v>15.3599999999285</v>
      </c>
      <c r="AG457" s="6" t="n">
        <f aca="false">AVERAGE(D457:E457)</f>
        <v>1.75</v>
      </c>
      <c r="AH457" s="7" t="n">
        <f aca="false">(G457+G456)/2</f>
        <v>3</v>
      </c>
      <c r="AI457" s="7" t="n">
        <f aca="false">+G457-F457</f>
        <v>0.5</v>
      </c>
      <c r="AJ457" s="8" t="n">
        <f aca="false">(+A457-A456)*24</f>
        <v>25.0000000001164</v>
      </c>
      <c r="AK457" s="8" t="n">
        <f aca="false">+AB457-AB456</f>
        <v>19</v>
      </c>
      <c r="AL457" s="8" t="n">
        <f aca="false">+AK457/AJ457*100</f>
        <v>75.9999999996461</v>
      </c>
      <c r="AM457" s="9" t="n">
        <f aca="false">+(C457-C456)/AK457</f>
        <v>2</v>
      </c>
      <c r="AN457" s="8" t="n">
        <f aca="false">+AK457/AJ457*24</f>
        <v>18.2399999999151</v>
      </c>
      <c r="AO457" s="8" t="n">
        <f aca="false">+AC457-AC456</f>
        <v>0</v>
      </c>
      <c r="AP457" s="8" t="n">
        <f aca="false">+AO457/AJ457*24</f>
        <v>0</v>
      </c>
      <c r="AQ457" s="8" t="n">
        <f aca="false">+AA457-AA456</f>
        <v>17</v>
      </c>
      <c r="AR457" s="6" t="n">
        <f aca="false">+AQ457/AJ457</f>
        <v>0.679999999996833</v>
      </c>
      <c r="AS457" s="6" t="n">
        <f aca="false">+AR457*24</f>
        <v>16.319999999924</v>
      </c>
      <c r="AT457" s="8" t="n">
        <f aca="false">+AJ457/AQ457*60</f>
        <v>88.2352941180579</v>
      </c>
      <c r="AU457" s="8" t="n">
        <f aca="false">+AK457/AQ457*60</f>
        <v>67.0588235294118</v>
      </c>
      <c r="AV457" s="0" t="s">
        <v>253</v>
      </c>
      <c r="AX457" s="0"/>
    </row>
    <row collapsed="false" customFormat="false" customHeight="false" hidden="false" ht="12.65" outlineLevel="0" r="458">
      <c r="A458" s="37" t="n">
        <v>40977.5902777778</v>
      </c>
      <c r="B458" s="0" t="n">
        <v>62944</v>
      </c>
      <c r="C458" s="5" t="n">
        <v>122614</v>
      </c>
      <c r="D458" s="4" t="n">
        <v>6.9</v>
      </c>
      <c r="E458" s="53" t="n">
        <v>-1.9</v>
      </c>
      <c r="F458" s="4" t="n">
        <v>5.9</v>
      </c>
      <c r="G458" s="4" t="n">
        <v>7</v>
      </c>
      <c r="H458" s="4" t="n">
        <v>20.3</v>
      </c>
      <c r="I458" s="4" t="n">
        <v>20.9</v>
      </c>
      <c r="J458" s="4" t="n">
        <v>20</v>
      </c>
      <c r="K458" s="4" t="n">
        <v>20.4</v>
      </c>
      <c r="L458" s="55" t="n">
        <v>21.9</v>
      </c>
      <c r="M458" s="4" t="n">
        <v>20</v>
      </c>
      <c r="N458" s="4" t="n">
        <v>20</v>
      </c>
      <c r="O458" s="5" t="n">
        <v>20</v>
      </c>
      <c r="P458" s="5" t="n">
        <v>7</v>
      </c>
      <c r="Q458" s="5" t="n">
        <v>0</v>
      </c>
      <c r="R458" s="5" t="n">
        <v>4</v>
      </c>
      <c r="S458" s="5" t="s">
        <v>51</v>
      </c>
      <c r="T458" s="5" t="s">
        <v>254</v>
      </c>
      <c r="U458" s="5" t="n">
        <v>38</v>
      </c>
      <c r="V458" s="5" t="n">
        <v>33</v>
      </c>
      <c r="W458" s="5" t="n">
        <v>30</v>
      </c>
      <c r="X458" s="5" t="n">
        <v>2</v>
      </c>
      <c r="Y458" s="5" t="n">
        <v>-1</v>
      </c>
      <c r="Z458" s="5" t="n">
        <v>45</v>
      </c>
      <c r="AA458" s="5" t="n">
        <v>19253</v>
      </c>
      <c r="AB458" s="5" t="n">
        <v>12595</v>
      </c>
      <c r="AC458" s="5" t="n">
        <v>796</v>
      </c>
      <c r="AD458" s="6" t="n">
        <f aca="false">+(B458-B457)/(A458-A457)</f>
        <v>40.9927007298573</v>
      </c>
      <c r="AE458" s="33" t="n">
        <f aca="false">+(C458-C457)/(A458-A457)</f>
        <v>26.2773722627291</v>
      </c>
      <c r="AF458" s="6" t="n">
        <f aca="false">+AD458-AE458</f>
        <v>14.7153284671283</v>
      </c>
      <c r="AG458" s="6" t="n">
        <f aca="false">AVERAGE(D458:E458)</f>
        <v>2.5</v>
      </c>
      <c r="AH458" s="7" t="n">
        <f aca="false">(G458+G457)/2</f>
        <v>5</v>
      </c>
      <c r="AI458" s="7" t="n">
        <f aca="false">+G458-F458</f>
        <v>1.1</v>
      </c>
      <c r="AJ458" s="8" t="n">
        <f aca="false">(+A458-A457)*24</f>
        <v>22.8333333333721</v>
      </c>
      <c r="AK458" s="8" t="n">
        <f aca="false">+AB458-AB457</f>
        <v>12</v>
      </c>
      <c r="AL458" s="8" t="n">
        <f aca="false">+AK458/AJ458*100</f>
        <v>52.5547445254581</v>
      </c>
      <c r="AM458" s="9" t="n">
        <f aca="false">+(C458-C457)/AK458</f>
        <v>2.08333333333333</v>
      </c>
      <c r="AN458" s="8" t="n">
        <f aca="false">+AK458/AJ458*24</f>
        <v>12.61313868611</v>
      </c>
      <c r="AO458" s="8" t="n">
        <f aca="false">+AC458-AC457</f>
        <v>0</v>
      </c>
      <c r="AP458" s="8" t="n">
        <f aca="false">+AO458/AJ458*24</f>
        <v>0</v>
      </c>
      <c r="AQ458" s="8" t="n">
        <f aca="false">+AA458-AA457</f>
        <v>23</v>
      </c>
      <c r="AR458" s="6" t="n">
        <f aca="false">+AQ458/AJ458</f>
        <v>1.00729927007128</v>
      </c>
      <c r="AS458" s="6" t="n">
        <f aca="false">+AR458*24</f>
        <v>24.1751824817107</v>
      </c>
      <c r="AT458" s="8" t="n">
        <f aca="false">+AJ458/AQ458*60</f>
        <v>59.5652173914056</v>
      </c>
      <c r="AU458" s="8" t="n">
        <f aca="false">+AK458/AQ458*60</f>
        <v>31.304347826087</v>
      </c>
      <c r="AV458" s="0"/>
      <c r="AX458" s="0"/>
    </row>
    <row collapsed="false" customFormat="false" customHeight="false" hidden="false" ht="12.65" outlineLevel="0" r="459">
      <c r="A459" s="37" t="n">
        <v>40978.6666666667</v>
      </c>
      <c r="B459" s="0" t="n">
        <v>62983</v>
      </c>
      <c r="C459" s="5" t="n">
        <v>122639</v>
      </c>
      <c r="D459" s="4" t="n">
        <v>7.6</v>
      </c>
      <c r="E459" s="53" t="n">
        <v>3</v>
      </c>
      <c r="F459" s="4" t="n">
        <v>5.9</v>
      </c>
      <c r="G459" s="4" t="n">
        <v>6</v>
      </c>
      <c r="H459" s="4" t="n">
        <v>20.5</v>
      </c>
      <c r="I459" s="4" t="n">
        <v>20.9</v>
      </c>
      <c r="J459" s="4" t="n">
        <v>20</v>
      </c>
      <c r="K459" s="4" t="n">
        <v>21.9</v>
      </c>
      <c r="L459" s="55" t="n">
        <v>22.4</v>
      </c>
      <c r="M459" s="4" t="n">
        <v>20</v>
      </c>
      <c r="N459" s="4" t="n">
        <v>20.5</v>
      </c>
      <c r="O459" s="5" t="n">
        <v>20</v>
      </c>
      <c r="P459" s="5" t="n">
        <v>7</v>
      </c>
      <c r="Q459" s="5" t="n">
        <v>0</v>
      </c>
      <c r="R459" s="5" t="n">
        <v>4</v>
      </c>
      <c r="S459" s="5" t="s">
        <v>48</v>
      </c>
      <c r="T459" s="5" t="s">
        <v>48</v>
      </c>
      <c r="U459" s="5" t="n">
        <v>31</v>
      </c>
      <c r="V459" s="5" t="n">
        <v>34</v>
      </c>
      <c r="W459" s="5" t="n">
        <v>31</v>
      </c>
      <c r="X459" s="5" t="n">
        <v>2</v>
      </c>
      <c r="Y459" s="5" t="n">
        <v>4</v>
      </c>
      <c r="Z459" s="5" t="n">
        <v>43</v>
      </c>
      <c r="AA459" s="5" t="n">
        <v>19278</v>
      </c>
      <c r="AB459" s="5" t="n">
        <v>12607</v>
      </c>
      <c r="AC459" s="5" t="n">
        <v>796</v>
      </c>
      <c r="AD459" s="6" t="n">
        <f aca="false">+(B459-B458)/(A459-A458)</f>
        <v>36.2322580647066</v>
      </c>
      <c r="AE459" s="33" t="n">
        <f aca="false">+(C459-C458)/(A459-A458)</f>
        <v>23.225806451735</v>
      </c>
      <c r="AF459" s="6" t="n">
        <f aca="false">+AD459-AE459</f>
        <v>13.0064516129716</v>
      </c>
      <c r="AG459" s="6" t="n">
        <f aca="false">AVERAGE(D459:E459)</f>
        <v>5.3</v>
      </c>
      <c r="AH459" s="7" t="n">
        <f aca="false">(G459+G458)/2</f>
        <v>6.5</v>
      </c>
      <c r="AI459" s="7" t="n">
        <f aca="false">+G459-F459</f>
        <v>0.0999999999999996</v>
      </c>
      <c r="AJ459" s="8" t="n">
        <f aca="false">(+A459-A458)*24</f>
        <v>25.8333333331975</v>
      </c>
      <c r="AK459" s="8" t="n">
        <f aca="false">+AB459-AB458</f>
        <v>12</v>
      </c>
      <c r="AL459" s="8" t="n">
        <f aca="false">+AK459/AJ459*100</f>
        <v>46.45161290347</v>
      </c>
      <c r="AM459" s="9" t="n">
        <f aca="false">+(C459-C458)/AK459</f>
        <v>2.08333333333333</v>
      </c>
      <c r="AN459" s="8" t="n">
        <f aca="false">+AK459/AJ459*24</f>
        <v>11.1483870968328</v>
      </c>
      <c r="AO459" s="8" t="n">
        <f aca="false">+AC459-AC458</f>
        <v>0</v>
      </c>
      <c r="AP459" s="8" t="n">
        <f aca="false">+AO459/AJ459*24</f>
        <v>0</v>
      </c>
      <c r="AQ459" s="8" t="n">
        <f aca="false">+AA459-AA458</f>
        <v>25</v>
      </c>
      <c r="AR459" s="6" t="n">
        <f aca="false">+AQ459/AJ459</f>
        <v>0.967741935488959</v>
      </c>
      <c r="AS459" s="6" t="n">
        <f aca="false">+AR459*24</f>
        <v>23.225806451735</v>
      </c>
      <c r="AT459" s="8" t="n">
        <f aca="false">+AJ459/AQ459*60</f>
        <v>61.999999999674</v>
      </c>
      <c r="AU459" s="8" t="n">
        <f aca="false">+AK459/AQ459*60</f>
        <v>28.8</v>
      </c>
      <c r="AV459" s="0" t="s">
        <v>255</v>
      </c>
      <c r="AX459" s="0"/>
    </row>
    <row collapsed="false" customFormat="false" customHeight="false" hidden="false" ht="12.65" outlineLevel="0" r="460">
      <c r="A460" s="37" t="n">
        <v>40979.625</v>
      </c>
      <c r="B460" s="0" t="n">
        <v>63015</v>
      </c>
      <c r="C460" s="5" t="n">
        <v>122658</v>
      </c>
      <c r="D460" s="4" t="n">
        <v>10.4</v>
      </c>
      <c r="E460" s="53" t="n">
        <v>2</v>
      </c>
      <c r="F460" s="4" t="n">
        <v>9.2</v>
      </c>
      <c r="G460" s="4" t="n">
        <v>9</v>
      </c>
      <c r="H460" s="4" t="n">
        <v>21.3</v>
      </c>
      <c r="I460" s="4" t="n">
        <v>21.9</v>
      </c>
      <c r="J460" s="4" t="n">
        <v>19.5</v>
      </c>
      <c r="K460" s="4" t="n">
        <v>22.1</v>
      </c>
      <c r="L460" s="55" t="n">
        <v>22.9</v>
      </c>
      <c r="M460" s="4" t="n">
        <v>20.4</v>
      </c>
      <c r="N460" s="4" t="n">
        <v>21.5</v>
      </c>
      <c r="O460" s="5" t="n">
        <v>20</v>
      </c>
      <c r="P460" s="5" t="n">
        <v>7</v>
      </c>
      <c r="Q460" s="5" t="n">
        <v>0</v>
      </c>
      <c r="R460" s="5" t="n">
        <v>4</v>
      </c>
      <c r="S460" s="5" t="s">
        <v>48</v>
      </c>
      <c r="T460" s="5" t="s">
        <v>48</v>
      </c>
      <c r="U460" s="5" t="n">
        <v>26</v>
      </c>
      <c r="V460" s="5" t="n">
        <v>28</v>
      </c>
      <c r="W460" s="5" t="n">
        <v>26</v>
      </c>
      <c r="X460" s="5" t="n">
        <v>3</v>
      </c>
      <c r="Y460" s="5" t="n">
        <v>4</v>
      </c>
      <c r="Z460" s="5" t="n">
        <v>41</v>
      </c>
      <c r="AA460" s="5" t="n">
        <v>19298</v>
      </c>
      <c r="AB460" s="5" t="n">
        <v>12617</v>
      </c>
      <c r="AC460" s="5" t="n">
        <v>796</v>
      </c>
      <c r="AD460" s="6" t="n">
        <f aca="false">+(B460-B459)/(A460-A459)</f>
        <v>33.3913043477416</v>
      </c>
      <c r="AE460" s="33" t="n">
        <f aca="false">+(C460-C459)/(A460-A459)</f>
        <v>19.8260869564716</v>
      </c>
      <c r="AF460" s="6" t="n">
        <f aca="false">+AD460-AE460</f>
        <v>13.56521739127</v>
      </c>
      <c r="AG460" s="6" t="n">
        <f aca="false">AVERAGE(D460:E460)</f>
        <v>6.2</v>
      </c>
      <c r="AH460" s="7" t="n">
        <f aca="false">(G460+G459)/2</f>
        <v>7.5</v>
      </c>
      <c r="AI460" s="7" t="n">
        <f aca="false">+G460-F460</f>
        <v>-0.199999999999999</v>
      </c>
      <c r="AJ460" s="8" t="n">
        <f aca="false">(+A460-A459)*24</f>
        <v>23.0000000000582</v>
      </c>
      <c r="AK460" s="8" t="n">
        <f aca="false">+AB460-AB459</f>
        <v>10</v>
      </c>
      <c r="AL460" s="8" t="n">
        <f aca="false">+AK460/AJ460*100</f>
        <v>43.4782608694552</v>
      </c>
      <c r="AM460" s="9" t="n">
        <f aca="false">+(C460-C459)/AK460</f>
        <v>1.9</v>
      </c>
      <c r="AN460" s="8" t="n">
        <f aca="false">+AK460/AJ460*24</f>
        <v>10.4347826086692</v>
      </c>
      <c r="AO460" s="8" t="n">
        <f aca="false">+AC460-AC459</f>
        <v>0</v>
      </c>
      <c r="AP460" s="8" t="n">
        <f aca="false">+AO460/AJ460*24</f>
        <v>0</v>
      </c>
      <c r="AQ460" s="8" t="n">
        <f aca="false">+AA460-AA459</f>
        <v>20</v>
      </c>
      <c r="AR460" s="6" t="n">
        <f aca="false">+AQ460/AJ460</f>
        <v>0.869565217389104</v>
      </c>
      <c r="AS460" s="6" t="n">
        <f aca="false">+AR460*24</f>
        <v>20.8695652173385</v>
      </c>
      <c r="AT460" s="8" t="n">
        <f aca="false">+AJ460/AQ460*60</f>
        <v>69.0000000001746</v>
      </c>
      <c r="AU460" s="8" t="n">
        <f aca="false">+AK460/AQ460*60</f>
        <v>30</v>
      </c>
      <c r="AV460" s="0"/>
      <c r="AX460" s="0"/>
    </row>
    <row collapsed="false" customFormat="false" customHeight="false" hidden="false" ht="12.65" outlineLevel="0" r="461">
      <c r="A461" s="37" t="n">
        <v>40980.6388888889</v>
      </c>
      <c r="B461" s="0" t="n">
        <v>63041</v>
      </c>
      <c r="C461" s="5" t="n">
        <v>122673</v>
      </c>
      <c r="D461" s="4" t="n">
        <v>11.4</v>
      </c>
      <c r="E461" s="53" t="n">
        <v>5</v>
      </c>
      <c r="F461" s="4" t="n">
        <v>10</v>
      </c>
      <c r="G461" s="4" t="n">
        <v>10</v>
      </c>
      <c r="H461" s="4" t="n">
        <v>21.3</v>
      </c>
      <c r="I461" s="4" t="n">
        <v>21.9</v>
      </c>
      <c r="J461" s="4" t="n">
        <v>20</v>
      </c>
      <c r="K461" s="4" t="n">
        <v>22.4</v>
      </c>
      <c r="L461" s="55" t="n">
        <v>22.9</v>
      </c>
      <c r="M461" s="4" t="n">
        <v>20.5</v>
      </c>
      <c r="N461" s="4" t="n">
        <v>21.5</v>
      </c>
      <c r="O461" s="5" t="n">
        <v>20</v>
      </c>
      <c r="P461" s="5" t="n">
        <v>7</v>
      </c>
      <c r="Q461" s="5" t="n">
        <v>0</v>
      </c>
      <c r="R461" s="5" t="n">
        <v>4</v>
      </c>
      <c r="S461" s="5" t="s">
        <v>48</v>
      </c>
      <c r="T461" s="5" t="s">
        <v>48</v>
      </c>
      <c r="U461" s="5" t="n">
        <v>27</v>
      </c>
      <c r="V461" s="5" t="n">
        <v>28</v>
      </c>
      <c r="W461" s="5" t="n">
        <v>27</v>
      </c>
      <c r="X461" s="5" t="n">
        <v>4</v>
      </c>
      <c r="Y461" s="5" t="n">
        <v>4</v>
      </c>
      <c r="Z461" s="5" t="n">
        <v>44</v>
      </c>
      <c r="AA461" s="5" t="n">
        <v>19318</v>
      </c>
      <c r="AB461" s="5" t="n">
        <v>12624</v>
      </c>
      <c r="AC461" s="5" t="n">
        <v>796</v>
      </c>
      <c r="AD461" s="6" t="n">
        <f aca="false">+(B461-B460)/(A461-A460)</f>
        <v>25.6438356163975</v>
      </c>
      <c r="AE461" s="33" t="n">
        <f aca="false">+(C461-C460)/(A461-A460)</f>
        <v>14.7945205479216</v>
      </c>
      <c r="AF461" s="6" t="n">
        <f aca="false">+AD461-AE461</f>
        <v>10.8493150684758</v>
      </c>
      <c r="AG461" s="6" t="n">
        <f aca="false">AVERAGE(D461:E461)</f>
        <v>8.2</v>
      </c>
      <c r="AH461" s="7" t="n">
        <f aca="false">(G461+G460)/2</f>
        <v>9.5</v>
      </c>
      <c r="AI461" s="7" t="n">
        <f aca="false">+G461-F461</f>
        <v>0</v>
      </c>
      <c r="AJ461" s="8" t="n">
        <f aca="false">(+A461-A460)*24</f>
        <v>24.3333333333721</v>
      </c>
      <c r="AK461" s="8" t="n">
        <f aca="false">+AB461-AB460</f>
        <v>7</v>
      </c>
      <c r="AL461" s="8" t="n">
        <f aca="false">+AK461/AJ461*100</f>
        <v>28.7671232876254</v>
      </c>
      <c r="AM461" s="9" t="n">
        <f aca="false">+(C461-C460)/AK461</f>
        <v>2.14285714285714</v>
      </c>
      <c r="AN461" s="8" t="n">
        <f aca="false">+AK461/AJ461*24</f>
        <v>6.90410958903009</v>
      </c>
      <c r="AO461" s="8" t="n">
        <f aca="false">+AC461-AC460</f>
        <v>0</v>
      </c>
      <c r="AP461" s="8" t="n">
        <f aca="false">+AO461/AJ461*24</f>
        <v>0</v>
      </c>
      <c r="AQ461" s="8" t="n">
        <f aca="false">+AA461-AA460</f>
        <v>20</v>
      </c>
      <c r="AR461" s="6" t="n">
        <f aca="false">+AQ461/AJ461</f>
        <v>0.821917808217867</v>
      </c>
      <c r="AS461" s="6" t="n">
        <f aca="false">+AR461*24</f>
        <v>19.7260273972288</v>
      </c>
      <c r="AT461" s="8" t="n">
        <f aca="false">+AJ461/AQ461*60</f>
        <v>73.0000000001164</v>
      </c>
      <c r="AU461" s="8" t="n">
        <f aca="false">+AK461/AQ461*60</f>
        <v>21</v>
      </c>
      <c r="AV461" s="0"/>
      <c r="AX461" s="0"/>
    </row>
    <row collapsed="false" customFormat="false" customHeight="false" hidden="false" ht="12.65" outlineLevel="0" r="462">
      <c r="A462" s="37" t="n">
        <v>40981.8194444445</v>
      </c>
      <c r="B462" s="0" t="n">
        <v>63075</v>
      </c>
      <c r="C462" s="5" t="n">
        <v>122691</v>
      </c>
      <c r="D462" s="4" t="n">
        <v>12.9</v>
      </c>
      <c r="E462" s="53" t="n">
        <v>5</v>
      </c>
      <c r="F462" s="4" t="n">
        <v>6.6</v>
      </c>
      <c r="G462" s="4" t="n">
        <v>6</v>
      </c>
      <c r="H462" s="4" t="n">
        <v>21.1</v>
      </c>
      <c r="I462" s="4" t="n">
        <v>21.9</v>
      </c>
      <c r="J462" s="4" t="n">
        <v>20.5</v>
      </c>
      <c r="K462" s="4" t="n">
        <v>21.6</v>
      </c>
      <c r="L462" s="55" t="n">
        <v>22.4</v>
      </c>
      <c r="M462" s="4" t="n">
        <v>20.5</v>
      </c>
      <c r="N462" s="4" t="n">
        <v>21.5</v>
      </c>
      <c r="O462" s="5" t="n">
        <v>20</v>
      </c>
      <c r="P462" s="5" t="n">
        <v>7</v>
      </c>
      <c r="Q462" s="5" t="n">
        <v>0</v>
      </c>
      <c r="R462" s="5" t="n">
        <v>4</v>
      </c>
      <c r="S462" s="5" t="s">
        <v>48</v>
      </c>
      <c r="T462" s="5" t="s">
        <v>48</v>
      </c>
      <c r="U462" s="5" t="n">
        <v>26</v>
      </c>
      <c r="V462" s="5" t="n">
        <v>30</v>
      </c>
      <c r="W462" s="5" t="n">
        <v>26</v>
      </c>
      <c r="X462" s="5" t="n">
        <v>4</v>
      </c>
      <c r="Y462" s="5" t="n">
        <v>4</v>
      </c>
      <c r="Z462" s="5" t="n">
        <v>47</v>
      </c>
      <c r="AA462" s="5" t="n">
        <v>19339</v>
      </c>
      <c r="AB462" s="5" t="n">
        <v>12632</v>
      </c>
      <c r="AC462" s="5" t="n">
        <v>796</v>
      </c>
      <c r="AD462" s="6" t="n">
        <f aca="false">+(B462-B461)/(A462-A461)</f>
        <v>28.8000000000197</v>
      </c>
      <c r="AE462" s="33" t="n">
        <f aca="false">+(C462-C461)/(A462-A461)</f>
        <v>15.2470588235399</v>
      </c>
      <c r="AF462" s="6" t="n">
        <f aca="false">+AD462-AE462</f>
        <v>13.5529411764799</v>
      </c>
      <c r="AG462" s="6" t="n">
        <f aca="false">AVERAGE(D462:E462)</f>
        <v>8.95</v>
      </c>
      <c r="AH462" s="7" t="n">
        <f aca="false">(G462+G461)/2</f>
        <v>8</v>
      </c>
      <c r="AI462" s="7" t="n">
        <f aca="false">+G462-F462</f>
        <v>-0.6</v>
      </c>
      <c r="AJ462" s="8" t="n">
        <f aca="false">(+A462-A461)*24</f>
        <v>28.3333333333139</v>
      </c>
      <c r="AK462" s="8" t="n">
        <f aca="false">+AB462-AB461</f>
        <v>8</v>
      </c>
      <c r="AL462" s="8" t="n">
        <f aca="false">+AK462/AJ462*100</f>
        <v>28.2352941176664</v>
      </c>
      <c r="AM462" s="9" t="n">
        <f aca="false">+(C462-C461)/AK462</f>
        <v>2.25</v>
      </c>
      <c r="AN462" s="8" t="n">
        <f aca="false">+AK462/AJ462*24</f>
        <v>6.77647058823994</v>
      </c>
      <c r="AO462" s="8" t="n">
        <f aca="false">+AC462-AC461</f>
        <v>0</v>
      </c>
      <c r="AP462" s="8" t="n">
        <f aca="false">+AO462/AJ462*24</f>
        <v>0</v>
      </c>
      <c r="AQ462" s="8" t="n">
        <f aca="false">+AA462-AA461</f>
        <v>21</v>
      </c>
      <c r="AR462" s="6" t="n">
        <f aca="false">+AQ462/AJ462</f>
        <v>0.741176470588743</v>
      </c>
      <c r="AS462" s="6" t="n">
        <f aca="false">+AR462*24</f>
        <v>17.7882352941298</v>
      </c>
      <c r="AT462" s="8" t="n">
        <f aca="false">+AJ462/AQ462*60</f>
        <v>80.9523809523255</v>
      </c>
      <c r="AU462" s="8" t="n">
        <f aca="false">+AK462/AQ462*60</f>
        <v>22.8571428571429</v>
      </c>
      <c r="AV462" s="0"/>
      <c r="AX462" s="0"/>
    </row>
    <row collapsed="false" customFormat="false" customHeight="false" hidden="false" ht="12.65" outlineLevel="0" r="463">
      <c r="A463" s="37" t="n">
        <v>40982.78125</v>
      </c>
      <c r="B463" s="0" t="n">
        <v>63104</v>
      </c>
      <c r="C463" s="5" t="n">
        <v>122708</v>
      </c>
      <c r="D463" s="4" t="n">
        <v>8.5</v>
      </c>
      <c r="E463" s="53" t="n">
        <v>0</v>
      </c>
      <c r="F463" s="4" t="n">
        <v>2.4</v>
      </c>
      <c r="G463" s="4" t="n">
        <v>2</v>
      </c>
      <c r="H463" s="4" t="n">
        <v>20.9</v>
      </c>
      <c r="I463" s="4" t="n">
        <v>22.4</v>
      </c>
      <c r="J463" s="4" t="n">
        <v>20.8</v>
      </c>
      <c r="K463" s="4" t="n">
        <v>22.2</v>
      </c>
      <c r="L463" s="55" t="n">
        <v>23.4</v>
      </c>
      <c r="M463" s="4" t="n">
        <v>20.5</v>
      </c>
      <c r="N463" s="4" t="n">
        <v>21.5</v>
      </c>
      <c r="O463" s="5" t="n">
        <v>20</v>
      </c>
      <c r="P463" s="5" t="n">
        <v>7</v>
      </c>
      <c r="Q463" s="5" t="n">
        <v>0</v>
      </c>
      <c r="R463" s="5" t="n">
        <v>4</v>
      </c>
      <c r="S463" s="5" t="s">
        <v>48</v>
      </c>
      <c r="T463" s="5" t="s">
        <v>48</v>
      </c>
      <c r="U463" s="5" t="n">
        <v>32</v>
      </c>
      <c r="V463" s="5" t="n">
        <v>33</v>
      </c>
      <c r="W463" s="5" t="n">
        <v>31</v>
      </c>
      <c r="X463" s="5" t="n">
        <v>3</v>
      </c>
      <c r="Y463" s="5" t="n">
        <v>4</v>
      </c>
      <c r="Z463" s="5" t="n">
        <v>42</v>
      </c>
      <c r="AA463" s="5" t="n">
        <v>19358</v>
      </c>
      <c r="AB463" s="5" t="n">
        <v>12640</v>
      </c>
      <c r="AC463" s="5" t="n">
        <v>796</v>
      </c>
      <c r="AD463" s="6" t="n">
        <f aca="false">+(B463-B462)/(A463-A462)</f>
        <v>30.1516245487618</v>
      </c>
      <c r="AE463" s="33" t="n">
        <f aca="false">+(C463-C462)/(A463-A462)</f>
        <v>17.6750902527224</v>
      </c>
      <c r="AF463" s="6" t="n">
        <f aca="false">+AD463-AE463</f>
        <v>12.4765342960394</v>
      </c>
      <c r="AG463" s="6" t="n">
        <f aca="false">AVERAGE(D463:E463)</f>
        <v>4.25</v>
      </c>
      <c r="AH463" s="7" t="n">
        <f aca="false">(G463+G462)/2</f>
        <v>4</v>
      </c>
      <c r="AI463" s="7" t="n">
        <f aca="false">+G463-F463</f>
        <v>-0.4</v>
      </c>
      <c r="AJ463" s="8" t="n">
        <f aca="false">(+A463-A462)*24</f>
        <v>23.0833333333139</v>
      </c>
      <c r="AK463" s="8" t="n">
        <f aca="false">+AB463-AB462</f>
        <v>8</v>
      </c>
      <c r="AL463" s="8" t="n">
        <f aca="false">+AK463/AJ463*100</f>
        <v>34.6570397112205</v>
      </c>
      <c r="AM463" s="9" t="n">
        <f aca="false">+(C463-C462)/AK463</f>
        <v>2.125</v>
      </c>
      <c r="AN463" s="8" t="n">
        <f aca="false">+AK463/AJ463*24</f>
        <v>8.31768953069291</v>
      </c>
      <c r="AO463" s="8" t="n">
        <f aca="false">+AC463-AC462</f>
        <v>0</v>
      </c>
      <c r="AP463" s="8" t="n">
        <f aca="false">+AO463/AJ463*24</f>
        <v>0</v>
      </c>
      <c r="AQ463" s="8" t="n">
        <f aca="false">+AA463-AA462</f>
        <v>19</v>
      </c>
      <c r="AR463" s="6" t="n">
        <f aca="false">+AQ463/AJ463</f>
        <v>0.823104693141486</v>
      </c>
      <c r="AS463" s="6" t="n">
        <f aca="false">+AR463*24</f>
        <v>19.7545126353957</v>
      </c>
      <c r="AT463" s="8" t="n">
        <f aca="false">+AJ463/AQ463*60</f>
        <v>72.894736842044</v>
      </c>
      <c r="AU463" s="8" t="n">
        <f aca="false">+AK463/AQ463*60</f>
        <v>25.2631578947368</v>
      </c>
      <c r="AV463" s="0"/>
      <c r="AX463" s="0"/>
    </row>
    <row collapsed="false" customFormat="false" customHeight="false" hidden="false" ht="12.65" outlineLevel="0" r="464">
      <c r="A464" s="37" t="n">
        <v>40983.6944444445</v>
      </c>
      <c r="B464" s="0" t="n">
        <v>63135</v>
      </c>
      <c r="C464" s="5" t="n">
        <v>122726</v>
      </c>
      <c r="D464" s="4" t="n">
        <v>8.4</v>
      </c>
      <c r="E464" s="53" t="n">
        <v>0.5</v>
      </c>
      <c r="F464" s="4" t="n">
        <v>5.7</v>
      </c>
      <c r="G464" s="4" t="n">
        <v>5</v>
      </c>
      <c r="H464" s="4" t="n">
        <v>21.8</v>
      </c>
      <c r="I464" s="4" t="n">
        <v>22.4</v>
      </c>
      <c r="J464" s="4" t="n">
        <v>20.5</v>
      </c>
      <c r="K464" s="4" t="n">
        <v>22.9</v>
      </c>
      <c r="L464" s="55" t="n">
        <v>23.4</v>
      </c>
      <c r="M464" s="4" t="n">
        <v>20.4</v>
      </c>
      <c r="N464" s="4" t="n">
        <v>21.5</v>
      </c>
      <c r="O464" s="5" t="n">
        <v>20</v>
      </c>
      <c r="P464" s="5" t="n">
        <v>7</v>
      </c>
      <c r="Q464" s="5" t="n">
        <v>0</v>
      </c>
      <c r="R464" s="5" t="n">
        <v>4</v>
      </c>
      <c r="S464" s="5" t="s">
        <v>48</v>
      </c>
      <c r="T464" s="5" t="s">
        <v>48</v>
      </c>
      <c r="U464" s="5" t="n">
        <v>30</v>
      </c>
      <c r="V464" s="5" t="n">
        <v>30</v>
      </c>
      <c r="W464" s="5" t="n">
        <v>30</v>
      </c>
      <c r="X464" s="5" t="n">
        <v>2</v>
      </c>
      <c r="Y464" s="5" t="n">
        <v>2</v>
      </c>
      <c r="Z464" s="5" t="n">
        <v>52</v>
      </c>
      <c r="AA464" s="5" t="n">
        <v>19377</v>
      </c>
      <c r="AB464" s="5" t="n">
        <v>12647</v>
      </c>
      <c r="AC464" s="5" t="n">
        <v>796</v>
      </c>
      <c r="AD464" s="6" t="n">
        <f aca="false">+(B464-B463)/(A464-A463)</f>
        <v>33.9467680608064</v>
      </c>
      <c r="AE464" s="33" t="n">
        <f aca="false">+(C464-C463)/(A464-A463)</f>
        <v>19.7110266159521</v>
      </c>
      <c r="AF464" s="6" t="n">
        <f aca="false">+AD464-AE464</f>
        <v>14.2357414448543</v>
      </c>
      <c r="AG464" s="6" t="n">
        <f aca="false">AVERAGE(D464:E464)</f>
        <v>4.45</v>
      </c>
      <c r="AH464" s="7" t="n">
        <f aca="false">(G464+G463)/2</f>
        <v>3.5</v>
      </c>
      <c r="AI464" s="7" t="n">
        <f aca="false">+G464-F464</f>
        <v>-0.7</v>
      </c>
      <c r="AJ464" s="8" t="n">
        <f aca="false">(+A464-A463)*24</f>
        <v>21.9166666666861</v>
      </c>
      <c r="AK464" s="8" t="n">
        <f aca="false">+AB464-AB463</f>
        <v>7</v>
      </c>
      <c r="AL464" s="8" t="n">
        <f aca="false">+AK464/AJ464*100</f>
        <v>31.9391634980706</v>
      </c>
      <c r="AM464" s="9" t="n">
        <f aca="false">+(C464-C463)/AK464</f>
        <v>2.57142857142857</v>
      </c>
      <c r="AN464" s="8" t="n">
        <f aca="false">+AK464/AJ464*24</f>
        <v>7.66539923953694</v>
      </c>
      <c r="AO464" s="8" t="n">
        <f aca="false">+AC464-AC463</f>
        <v>0</v>
      </c>
      <c r="AP464" s="8" t="n">
        <f aca="false">+AO464/AJ464*24</f>
        <v>0</v>
      </c>
      <c r="AQ464" s="8" t="n">
        <f aca="false">+AA464-AA463</f>
        <v>19</v>
      </c>
      <c r="AR464" s="6" t="n">
        <f aca="false">+AQ464/AJ464</f>
        <v>0.866920152090487</v>
      </c>
      <c r="AS464" s="6" t="n">
        <f aca="false">+AR464*24</f>
        <v>20.8060836501717</v>
      </c>
      <c r="AT464" s="8" t="n">
        <f aca="false">+AJ464/AQ464*60</f>
        <v>69.2105263158507</v>
      </c>
      <c r="AU464" s="8" t="n">
        <f aca="false">+AK464/AQ464*60</f>
        <v>22.1052631578947</v>
      </c>
      <c r="AV464" s="0"/>
      <c r="AX464" s="0"/>
    </row>
    <row collapsed="false" customFormat="false" customHeight="false" hidden="false" ht="12.65" outlineLevel="0" r="465">
      <c r="A465" s="37" t="n">
        <v>40984.4305555556</v>
      </c>
      <c r="B465" s="0" t="n">
        <v>63157</v>
      </c>
      <c r="C465" s="5" t="n">
        <v>122740</v>
      </c>
      <c r="D465" s="4" t="n">
        <v>7.1</v>
      </c>
      <c r="E465" s="53" t="n">
        <v>3</v>
      </c>
      <c r="F465" s="4" t="n">
        <v>6.8</v>
      </c>
      <c r="G465" s="4" t="n">
        <v>7</v>
      </c>
      <c r="H465" s="4" t="n">
        <v>20.7</v>
      </c>
      <c r="I465" s="4" t="n">
        <v>21.9</v>
      </c>
      <c r="J465" s="4" t="n">
        <v>20.1</v>
      </c>
      <c r="K465" s="4" t="n">
        <v>22.1</v>
      </c>
      <c r="L465" s="55"/>
      <c r="N465" s="4" t="n">
        <v>21.5</v>
      </c>
      <c r="O465" s="5" t="n">
        <v>20</v>
      </c>
      <c r="P465" s="5" t="n">
        <v>7</v>
      </c>
      <c r="Q465" s="5" t="n">
        <v>0</v>
      </c>
      <c r="R465" s="5" t="n">
        <v>4</v>
      </c>
      <c r="S465" s="5" t="s">
        <v>51</v>
      </c>
      <c r="T465" s="5" t="s">
        <v>48</v>
      </c>
      <c r="U465" s="5" t="n">
        <v>55</v>
      </c>
      <c r="V465" s="5" t="s">
        <v>63</v>
      </c>
      <c r="W465" s="5" t="n">
        <v>30</v>
      </c>
      <c r="X465" s="5" t="n">
        <v>2</v>
      </c>
      <c r="Y465" s="5" t="n">
        <v>0</v>
      </c>
      <c r="Z465" s="5" t="n">
        <v>53</v>
      </c>
      <c r="AA465" s="5" t="n">
        <v>19395</v>
      </c>
      <c r="AB465" s="5" t="n">
        <v>12654</v>
      </c>
      <c r="AC465" s="5" t="n">
        <v>796</v>
      </c>
      <c r="AD465" s="6" t="n">
        <f aca="false">+(B465-B464)/(A465-A464)</f>
        <v>29.8867924528958</v>
      </c>
      <c r="AE465" s="33" t="n">
        <f aca="false">+(C465-C464)/(A465-A464)</f>
        <v>19.0188679245701</v>
      </c>
      <c r="AF465" s="6" t="n">
        <f aca="false">+AD465-AE465</f>
        <v>10.8679245283258</v>
      </c>
      <c r="AG465" s="6" t="n">
        <f aca="false">AVERAGE(D465:E465)</f>
        <v>5.05</v>
      </c>
      <c r="AH465" s="7" t="n">
        <f aca="false">(G465+G464)/2</f>
        <v>6</v>
      </c>
      <c r="AI465" s="7" t="n">
        <f aca="false">+G465-F465</f>
        <v>0.2</v>
      </c>
      <c r="AJ465" s="8" t="n">
        <f aca="false">(+A465-A464)*24</f>
        <v>17.6666666666279</v>
      </c>
      <c r="AK465" s="8" t="n">
        <f aca="false">+AB465-AB464</f>
        <v>7</v>
      </c>
      <c r="AL465" s="8" t="n">
        <f aca="false">+AK465/AJ465*100</f>
        <v>39.622641509521</v>
      </c>
      <c r="AM465" s="9" t="n">
        <f aca="false">+(C465-C464)/AK465</f>
        <v>2</v>
      </c>
      <c r="AN465" s="8" t="n">
        <f aca="false">+AK465/AJ465*24</f>
        <v>9.50943396228504</v>
      </c>
      <c r="AO465" s="8" t="n">
        <f aca="false">+AC465-AC464</f>
        <v>0</v>
      </c>
      <c r="AP465" s="8" t="n">
        <f aca="false">+AO465/AJ465*24</f>
        <v>0</v>
      </c>
      <c r="AQ465" s="8" t="n">
        <f aca="false">+AA465-AA464</f>
        <v>18</v>
      </c>
      <c r="AR465" s="6" t="n">
        <f aca="false">+AQ465/AJ465</f>
        <v>1.01886792453054</v>
      </c>
      <c r="AS465" s="6" t="n">
        <f aca="false">+AR465*24</f>
        <v>24.452830188733</v>
      </c>
      <c r="AT465" s="8" t="n">
        <f aca="false">+AJ465/AQ465*60</f>
        <v>58.8888888887595</v>
      </c>
      <c r="AU465" s="8" t="n">
        <f aca="false">+AK465/AQ465*60</f>
        <v>23.3333333333333</v>
      </c>
      <c r="AV465" s="0"/>
      <c r="AX465" s="0"/>
    </row>
    <row collapsed="false" customFormat="false" customHeight="false" hidden="false" ht="12.65" outlineLevel="0" r="466">
      <c r="A466" s="37" t="n">
        <v>40986.7222222222</v>
      </c>
      <c r="B466" s="0" t="n">
        <v>63213</v>
      </c>
      <c r="C466" s="5" t="n">
        <v>122784</v>
      </c>
      <c r="D466" s="4" t="n">
        <v>8.4</v>
      </c>
      <c r="E466" s="53" t="n">
        <v>1.9</v>
      </c>
      <c r="F466" s="4" t="n">
        <v>4.1</v>
      </c>
      <c r="G466" s="4" t="n">
        <v>4</v>
      </c>
      <c r="H466" s="4" t="n">
        <v>20.8</v>
      </c>
      <c r="I466" s="4" t="n">
        <v>20.9</v>
      </c>
      <c r="J466" s="4" t="n">
        <v>19.9</v>
      </c>
      <c r="K466" s="4" t="n">
        <v>20.8</v>
      </c>
      <c r="L466" s="55" t="n">
        <v>22.4</v>
      </c>
      <c r="M466" s="4" t="n">
        <v>20</v>
      </c>
      <c r="N466" s="4" t="n">
        <v>20.5</v>
      </c>
      <c r="O466" s="5" t="n">
        <v>20</v>
      </c>
      <c r="P466" s="5" t="n">
        <v>7</v>
      </c>
      <c r="Q466" s="5" t="n">
        <v>0</v>
      </c>
      <c r="R466" s="5" t="n">
        <v>4</v>
      </c>
      <c r="S466" s="5" t="s">
        <v>48</v>
      </c>
      <c r="T466" s="5" t="s">
        <v>48</v>
      </c>
      <c r="U466" s="5" t="n">
        <v>29</v>
      </c>
      <c r="V466" s="5" t="n">
        <v>35</v>
      </c>
      <c r="W466" s="5" t="n">
        <v>28</v>
      </c>
      <c r="X466" s="5" t="n">
        <v>4</v>
      </c>
      <c r="Y466" s="5" t="n">
        <v>3</v>
      </c>
      <c r="Z466" s="5" t="n">
        <v>45</v>
      </c>
      <c r="AA466" s="5" t="n">
        <v>19446</v>
      </c>
      <c r="AB466" s="5" t="n">
        <v>12675</v>
      </c>
      <c r="AC466" s="5" t="n">
        <v>796</v>
      </c>
      <c r="AD466" s="6" t="n">
        <f aca="false">+(B466-B465)/(A466-A465)</f>
        <v>24.4363636363895</v>
      </c>
      <c r="AE466" s="33" t="n">
        <f aca="false">+(C466-C465)/(A466-A465)</f>
        <v>19.2000000000203</v>
      </c>
      <c r="AF466" s="6" t="n">
        <f aca="false">+AD466-AE466</f>
        <v>5.23636363636918</v>
      </c>
      <c r="AG466" s="6" t="n">
        <f aca="false">AVERAGE(D466:E466)</f>
        <v>5.15</v>
      </c>
      <c r="AH466" s="7" t="n">
        <f aca="false">(G466+G465)/2</f>
        <v>5.5</v>
      </c>
      <c r="AI466" s="7" t="n">
        <f aca="false">+G466-F466</f>
        <v>-0.0999999999999996</v>
      </c>
      <c r="AJ466" s="8" t="n">
        <f aca="false">(+A466-A465)*24</f>
        <v>54.9999999999418</v>
      </c>
      <c r="AK466" s="8" t="n">
        <f aca="false">+AB466-AB465</f>
        <v>21</v>
      </c>
      <c r="AL466" s="8" t="n">
        <f aca="false">+AK466/AJ466*100</f>
        <v>38.1818181818586</v>
      </c>
      <c r="AM466" s="9" t="n">
        <f aca="false">+(C466-C465)/AK466</f>
        <v>2.0952380952381</v>
      </c>
      <c r="AN466" s="8" t="n">
        <f aca="false">+AK466/AJ466*24</f>
        <v>9.16363636364606</v>
      </c>
      <c r="AO466" s="8" t="n">
        <f aca="false">+AC466-AC465</f>
        <v>0</v>
      </c>
      <c r="AP466" s="8" t="n">
        <f aca="false">+AO466/AJ466*24</f>
        <v>0</v>
      </c>
      <c r="AQ466" s="8" t="n">
        <f aca="false">+AA466-AA465</f>
        <v>51</v>
      </c>
      <c r="AR466" s="6" t="n">
        <f aca="false">+AQ466/AJ466</f>
        <v>0.927272727273709</v>
      </c>
      <c r="AS466" s="6" t="n">
        <f aca="false">+AR466*24</f>
        <v>22.254545454569</v>
      </c>
      <c r="AT466" s="8" t="n">
        <f aca="false">+AJ466/AQ466*60</f>
        <v>64.7058823528727</v>
      </c>
      <c r="AU466" s="8" t="n">
        <f aca="false">+AK466/AQ466*60</f>
        <v>24.7058823529412</v>
      </c>
      <c r="AV466" s="0" t="s">
        <v>256</v>
      </c>
      <c r="AX466" s="0"/>
    </row>
    <row collapsed="false" customFormat="false" customHeight="false" hidden="false" ht="12.65" outlineLevel="0" r="467">
      <c r="A467" s="37" t="n">
        <v>40987.9027777778</v>
      </c>
      <c r="B467" s="0" t="n">
        <v>63255</v>
      </c>
      <c r="C467" s="5" t="n">
        <v>122806</v>
      </c>
      <c r="D467" s="4" t="n">
        <v>7.9</v>
      </c>
      <c r="E467" s="53" t="n">
        <v>0.5</v>
      </c>
      <c r="F467" s="4" t="n">
        <v>5.4</v>
      </c>
      <c r="G467" s="4" t="n">
        <v>5</v>
      </c>
      <c r="H467" s="4" t="n">
        <v>20.6</v>
      </c>
      <c r="I467" s="4" t="n">
        <v>21.9</v>
      </c>
      <c r="J467" s="4" t="n">
        <v>20</v>
      </c>
      <c r="K467" s="4" t="n">
        <v>22.4</v>
      </c>
      <c r="L467" s="55" t="n">
        <v>23.4</v>
      </c>
      <c r="M467" s="4" t="n">
        <v>20.5</v>
      </c>
      <c r="N467" s="4" t="n">
        <v>21.5</v>
      </c>
      <c r="O467" s="5" t="n">
        <v>20</v>
      </c>
      <c r="P467" s="5" t="n">
        <v>7</v>
      </c>
      <c r="Q467" s="5" t="n">
        <v>0</v>
      </c>
      <c r="R467" s="5" t="n">
        <v>4</v>
      </c>
      <c r="S467" s="5" t="s">
        <v>48</v>
      </c>
      <c r="T467" s="5" t="s">
        <v>48</v>
      </c>
      <c r="U467" s="5" t="n">
        <v>31</v>
      </c>
      <c r="V467" s="5" t="n">
        <v>30</v>
      </c>
      <c r="W467" s="5" t="n">
        <v>31</v>
      </c>
      <c r="X467" s="5" t="n">
        <v>3</v>
      </c>
      <c r="Y467" s="5" t="n">
        <v>5</v>
      </c>
      <c r="Z467" s="5" t="n">
        <v>43</v>
      </c>
      <c r="AA467" s="5" t="n">
        <v>19473</v>
      </c>
      <c r="AB467" s="5" t="n">
        <v>12685</v>
      </c>
      <c r="AC467" s="5" t="n">
        <v>796</v>
      </c>
      <c r="AD467" s="6" t="n">
        <f aca="false">+(B467-B466)/(A467-A466)</f>
        <v>35.5764705880404</v>
      </c>
      <c r="AE467" s="33" t="n">
        <f aca="false">+(C467-C466)/(A467-A466)</f>
        <v>18.635294117545</v>
      </c>
      <c r="AF467" s="6" t="n">
        <f aca="false">+AD467-AE467</f>
        <v>16.9411764704954</v>
      </c>
      <c r="AG467" s="6" t="n">
        <f aca="false">AVERAGE(D467:E467)</f>
        <v>4.2</v>
      </c>
      <c r="AH467" s="7" t="n">
        <f aca="false">(G467+G466)/2</f>
        <v>4.5</v>
      </c>
      <c r="AI467" s="7" t="n">
        <f aca="false">+G467-F467</f>
        <v>-0.4</v>
      </c>
      <c r="AJ467" s="8" t="n">
        <f aca="false">(+A467-A466)*24</f>
        <v>28.3333333334886</v>
      </c>
      <c r="AK467" s="8" t="n">
        <f aca="false">+AB467-AB466</f>
        <v>10</v>
      </c>
      <c r="AL467" s="8" t="n">
        <f aca="false">+AK467/AJ467*100</f>
        <v>35.2941176468655</v>
      </c>
      <c r="AM467" s="9" t="n">
        <f aca="false">+(C467-C466)/AK467</f>
        <v>2.2</v>
      </c>
      <c r="AN467" s="8" t="n">
        <f aca="false">+AK467/AJ467*24</f>
        <v>8.47058823524771</v>
      </c>
      <c r="AO467" s="8" t="n">
        <f aca="false">+AC467-AC466</f>
        <v>0</v>
      </c>
      <c r="AP467" s="8" t="n">
        <f aca="false">+AO467/AJ467*24</f>
        <v>0</v>
      </c>
      <c r="AQ467" s="8" t="n">
        <f aca="false">+AA467-AA466</f>
        <v>27</v>
      </c>
      <c r="AR467" s="6" t="n">
        <f aca="false">+AQ467/AJ467</f>
        <v>0.952941176465368</v>
      </c>
      <c r="AS467" s="6" t="n">
        <f aca="false">+AR467*24</f>
        <v>22.8705882351688</v>
      </c>
      <c r="AT467" s="8" t="n">
        <f aca="false">+AJ467/AQ467*60</f>
        <v>62.9629629633079</v>
      </c>
      <c r="AU467" s="8" t="n">
        <f aca="false">+AK467/AQ467*60</f>
        <v>22.2222222222222</v>
      </c>
      <c r="AV467" s="0"/>
      <c r="AX467" s="0"/>
    </row>
    <row collapsed="false" customFormat="false" customHeight="false" hidden="false" ht="12.65" outlineLevel="0" r="468">
      <c r="A468" s="37" t="n">
        <v>40988.9375</v>
      </c>
      <c r="B468" s="0" t="n">
        <v>63289</v>
      </c>
      <c r="C468" s="5" t="n">
        <v>122822</v>
      </c>
      <c r="D468" s="4" t="n">
        <v>10.9</v>
      </c>
      <c r="E468" s="53" t="n">
        <v>3</v>
      </c>
      <c r="F468" s="4" t="n">
        <v>8.3</v>
      </c>
      <c r="G468" s="4" t="n">
        <v>8</v>
      </c>
      <c r="H468" s="4" t="n">
        <v>20.8</v>
      </c>
      <c r="I468" s="4" t="n">
        <v>21.9</v>
      </c>
      <c r="J468" s="4" t="n">
        <v>20</v>
      </c>
      <c r="K468" s="4" t="n">
        <v>22.4</v>
      </c>
      <c r="L468" s="55" t="n">
        <v>22.9</v>
      </c>
      <c r="M468" s="4" t="n">
        <v>20.5</v>
      </c>
      <c r="N468" s="4" t="n">
        <v>21.5</v>
      </c>
      <c r="O468" s="5" t="n">
        <v>20</v>
      </c>
      <c r="P468" s="5" t="n">
        <v>7</v>
      </c>
      <c r="Q468" s="5" t="n">
        <v>0</v>
      </c>
      <c r="R468" s="5" t="n">
        <v>4</v>
      </c>
      <c r="S468" s="5" t="s">
        <v>51</v>
      </c>
      <c r="T468" s="5" t="s">
        <v>48</v>
      </c>
      <c r="U468" s="5" t="n">
        <v>34</v>
      </c>
      <c r="V468" s="5" t="n">
        <v>29</v>
      </c>
      <c r="W468" s="5" t="n">
        <v>26</v>
      </c>
      <c r="X468" s="5" t="n">
        <v>4</v>
      </c>
      <c r="Y468" s="5" t="n">
        <v>0</v>
      </c>
      <c r="Z468" s="5" t="n">
        <v>44</v>
      </c>
      <c r="AA468" s="5" t="n">
        <v>19494</v>
      </c>
      <c r="AB468" s="5" t="n">
        <v>12693</v>
      </c>
      <c r="AC468" s="5" t="n">
        <v>796</v>
      </c>
      <c r="AD468" s="6" t="n">
        <f aca="false">+(B468-B467)/(A468-A467)</f>
        <v>32.8590604027873</v>
      </c>
      <c r="AE468" s="33" t="n">
        <f aca="false">+(C468-C467)/(A468-A467)</f>
        <v>15.4630872483705</v>
      </c>
      <c r="AF468" s="6" t="n">
        <f aca="false">+AD468-AE468</f>
        <v>17.3959731544168</v>
      </c>
      <c r="AG468" s="6" t="n">
        <f aca="false">AVERAGE(D468:E468)</f>
        <v>6.95</v>
      </c>
      <c r="AH468" s="7" t="n">
        <f aca="false">(G468+G467)/2</f>
        <v>6.5</v>
      </c>
      <c r="AI468" s="7" t="n">
        <f aca="false">+G468-F468</f>
        <v>-0.300000000000001</v>
      </c>
      <c r="AJ468" s="8" t="n">
        <f aca="false">(+A468-A467)*24</f>
        <v>24.8333333332557</v>
      </c>
      <c r="AK468" s="8" t="n">
        <f aca="false">+AB468-AB467</f>
        <v>8</v>
      </c>
      <c r="AL468" s="8" t="n">
        <f aca="false">+AK468/AJ468*100</f>
        <v>32.2147651007718</v>
      </c>
      <c r="AM468" s="9" t="n">
        <f aca="false">+(C468-C467)/AK468</f>
        <v>2</v>
      </c>
      <c r="AN468" s="8" t="n">
        <f aca="false">+AK468/AJ468*24</f>
        <v>7.73154362418524</v>
      </c>
      <c r="AO468" s="8" t="n">
        <f aca="false">+AC468-AC467</f>
        <v>0</v>
      </c>
      <c r="AP468" s="8" t="n">
        <f aca="false">+AO468/AJ468*24</f>
        <v>0</v>
      </c>
      <c r="AQ468" s="8" t="n">
        <f aca="false">+AA468-AA467</f>
        <v>21</v>
      </c>
      <c r="AR468" s="6" t="n">
        <f aca="false">+AQ468/AJ468</f>
        <v>0.84563758389526</v>
      </c>
      <c r="AS468" s="6" t="n">
        <f aca="false">+AR468*24</f>
        <v>20.2953020134862</v>
      </c>
      <c r="AT468" s="8" t="n">
        <f aca="false">+AJ468/AQ468*60</f>
        <v>70.9523809521592</v>
      </c>
      <c r="AU468" s="8" t="n">
        <f aca="false">+AK468/AQ468*60</f>
        <v>22.8571428571429</v>
      </c>
      <c r="AV468" s="0"/>
      <c r="AX468" s="0"/>
    </row>
    <row collapsed="false" customFormat="false" customHeight="false" hidden="false" ht="12.65" outlineLevel="0" r="469">
      <c r="A469" s="37" t="n">
        <v>40989.6458333333</v>
      </c>
      <c r="B469" s="0" t="n">
        <v>63305</v>
      </c>
      <c r="C469" s="5" t="n">
        <v>122831</v>
      </c>
      <c r="D469" s="4" t="n">
        <v>11.9</v>
      </c>
      <c r="E469" s="53" t="n">
        <v>6</v>
      </c>
      <c r="F469" s="4" t="n">
        <v>9.5</v>
      </c>
      <c r="G469" s="4" t="n">
        <v>10</v>
      </c>
      <c r="H469" s="4" t="n">
        <v>21.1</v>
      </c>
      <c r="I469" s="4" t="n">
        <v>22</v>
      </c>
      <c r="J469" s="4" t="n">
        <v>20.4</v>
      </c>
      <c r="K469" s="4" t="n">
        <v>22.2</v>
      </c>
      <c r="L469" s="55" t="n">
        <v>23.1</v>
      </c>
      <c r="M469" s="4" t="n">
        <v>20.5</v>
      </c>
      <c r="N469" s="4" t="n">
        <v>21.5</v>
      </c>
      <c r="O469" s="5" t="n">
        <v>20</v>
      </c>
      <c r="P469" s="5" t="n">
        <v>7</v>
      </c>
      <c r="Q469" s="5" t="n">
        <v>0</v>
      </c>
      <c r="R469" s="5" t="n">
        <v>4</v>
      </c>
      <c r="S469" s="5" t="s">
        <v>48</v>
      </c>
      <c r="T469" s="5" t="s">
        <v>48</v>
      </c>
      <c r="U469" s="5" t="n">
        <v>25</v>
      </c>
      <c r="V469" s="5" t="n">
        <v>28</v>
      </c>
      <c r="W469" s="5" t="n">
        <v>25</v>
      </c>
      <c r="X469" s="5" t="n">
        <v>5</v>
      </c>
      <c r="Y469" s="5" t="n">
        <v>5</v>
      </c>
      <c r="Z469" s="5" t="n">
        <v>47</v>
      </c>
      <c r="AA469" s="5" t="n">
        <v>19505</v>
      </c>
      <c r="AB469" s="5" t="n">
        <v>12696</v>
      </c>
      <c r="AC469" s="5" t="n">
        <v>796</v>
      </c>
      <c r="AD469" s="6" t="n">
        <f aca="false">+(B469-B468)/(A469-A468)</f>
        <v>22.5882352940403</v>
      </c>
      <c r="AE469" s="33" t="n">
        <f aca="false">+(C469-C468)/(A469-A468)</f>
        <v>12.7058823528977</v>
      </c>
      <c r="AF469" s="6" t="n">
        <f aca="false">+AD469-AE469</f>
        <v>9.88235294114264</v>
      </c>
      <c r="AG469" s="6" t="n">
        <f aca="false">AVERAGE(D469:E469)</f>
        <v>8.95</v>
      </c>
      <c r="AH469" s="7" t="n">
        <f aca="false">(G469+G468)/2</f>
        <v>9</v>
      </c>
      <c r="AI469" s="7" t="n">
        <f aca="false">+G469-F469</f>
        <v>0.5</v>
      </c>
      <c r="AJ469" s="8" t="n">
        <f aca="false">(+A469-A468)*24</f>
        <v>17.0000000000582</v>
      </c>
      <c r="AK469" s="8" t="n">
        <f aca="false">+AB469-AB468</f>
        <v>3</v>
      </c>
      <c r="AL469" s="8" t="n">
        <f aca="false">+AK469/AJ469*100</f>
        <v>17.647058823469</v>
      </c>
      <c r="AM469" s="9" t="n">
        <f aca="false">+(C469-C468)/AK469</f>
        <v>3</v>
      </c>
      <c r="AN469" s="8" t="n">
        <f aca="false">+AK469/AJ469*24</f>
        <v>4.23529411763256</v>
      </c>
      <c r="AO469" s="8" t="n">
        <f aca="false">+AC469-AC468</f>
        <v>0</v>
      </c>
      <c r="AP469" s="8" t="n">
        <f aca="false">+AO469/AJ469*24</f>
        <v>0</v>
      </c>
      <c r="AQ469" s="8" t="n">
        <f aca="false">+AA469-AA468</f>
        <v>11</v>
      </c>
      <c r="AR469" s="6" t="n">
        <f aca="false">+AQ469/AJ469</f>
        <v>0.647058823527196</v>
      </c>
      <c r="AS469" s="6" t="n">
        <f aca="false">+AR469*24</f>
        <v>15.5294117646527</v>
      </c>
      <c r="AT469" s="8" t="n">
        <f aca="false">+AJ469/AQ469*60</f>
        <v>92.7272727275902</v>
      </c>
      <c r="AU469" s="8" t="n">
        <f aca="false">+AK469/AQ469*60</f>
        <v>16.3636363636364</v>
      </c>
      <c r="AV469" s="0" t="s">
        <v>257</v>
      </c>
      <c r="AX469" s="0"/>
    </row>
    <row collapsed="false" customFormat="false" customHeight="false" hidden="false" ht="12.65" outlineLevel="0" r="470">
      <c r="A470" s="37" t="n">
        <v>40990.75</v>
      </c>
      <c r="B470" s="0" t="n">
        <v>63334</v>
      </c>
      <c r="C470" s="5" t="n">
        <v>122844</v>
      </c>
      <c r="D470" s="4" t="n">
        <v>12.4</v>
      </c>
      <c r="E470" s="53" t="n">
        <v>0.6</v>
      </c>
      <c r="F470" s="4" t="n">
        <v>7.8</v>
      </c>
      <c r="G470" s="4" t="n">
        <v>7</v>
      </c>
      <c r="H470" s="4" t="n">
        <v>21.4</v>
      </c>
      <c r="I470" s="4" t="n">
        <v>22.9</v>
      </c>
      <c r="J470" s="4" t="n">
        <v>20.9</v>
      </c>
      <c r="K470" s="4" t="n">
        <v>22.3</v>
      </c>
      <c r="L470" s="55" t="n">
        <v>23.4</v>
      </c>
      <c r="M470" s="4" t="n">
        <v>20.6</v>
      </c>
      <c r="N470" s="4" t="n">
        <v>21.5</v>
      </c>
      <c r="O470" s="5" t="n">
        <v>20</v>
      </c>
      <c r="P470" s="5" t="n">
        <v>7</v>
      </c>
      <c r="Q470" s="5" t="n">
        <v>1</v>
      </c>
      <c r="R470" s="5" t="n">
        <v>4</v>
      </c>
      <c r="S470" s="5" t="s">
        <v>48</v>
      </c>
      <c r="T470" s="5" t="s">
        <v>48</v>
      </c>
      <c r="U470" s="5" t="n">
        <v>29</v>
      </c>
      <c r="V470" s="5" t="n">
        <v>29</v>
      </c>
      <c r="W470" s="5" t="n">
        <v>29</v>
      </c>
      <c r="X470" s="5" t="n">
        <v>4</v>
      </c>
      <c r="Y470" s="5" t="n">
        <v>5</v>
      </c>
      <c r="Z470" s="5" t="n">
        <v>44</v>
      </c>
      <c r="AA470" s="5" t="n">
        <v>19521</v>
      </c>
      <c r="AB470" s="5" t="n">
        <v>12702</v>
      </c>
      <c r="AC470" s="5" t="n">
        <v>796</v>
      </c>
      <c r="AD470" s="6" t="n">
        <f aca="false">+(B470-B469)/(A470-A469)</f>
        <v>26.2641509434539</v>
      </c>
      <c r="AE470" s="33" t="n">
        <f aca="false">+(C470-C469)/(A470-A469)</f>
        <v>11.7735849056862</v>
      </c>
      <c r="AF470" s="6" t="n">
        <f aca="false">+AD470-AE470</f>
        <v>14.4905660377677</v>
      </c>
      <c r="AG470" s="6" t="n">
        <f aca="false">AVERAGE(D470:E470)</f>
        <v>6.5</v>
      </c>
      <c r="AH470" s="7" t="n">
        <f aca="false">(G470+G469)/2</f>
        <v>8.5</v>
      </c>
      <c r="AI470" s="7" t="n">
        <f aca="false">+G470-F470</f>
        <v>-0.8</v>
      </c>
      <c r="AJ470" s="8" t="n">
        <f aca="false">(+A470-A469)*24</f>
        <v>26.4999999999418</v>
      </c>
      <c r="AK470" s="8" t="n">
        <f aca="false">+AB470-AB469</f>
        <v>6</v>
      </c>
      <c r="AL470" s="8" t="n">
        <f aca="false">+AK470/AJ470*100</f>
        <v>22.641509434012</v>
      </c>
      <c r="AM470" s="9" t="n">
        <f aca="false">+(C470-C469)/AK470</f>
        <v>2.16666666666667</v>
      </c>
      <c r="AN470" s="8" t="n">
        <f aca="false">+AK470/AJ470*24</f>
        <v>5.43396226416288</v>
      </c>
      <c r="AO470" s="8" t="n">
        <f aca="false">+AC470-AC469</f>
        <v>0</v>
      </c>
      <c r="AP470" s="8" t="n">
        <f aca="false">+AO470/AJ470*24</f>
        <v>0</v>
      </c>
      <c r="AQ470" s="8" t="n">
        <f aca="false">+AA470-AA469</f>
        <v>16</v>
      </c>
      <c r="AR470" s="6" t="n">
        <f aca="false">+AQ470/AJ470</f>
        <v>0.603773584906987</v>
      </c>
      <c r="AS470" s="6" t="n">
        <f aca="false">+AR470*24</f>
        <v>14.4905660377677</v>
      </c>
      <c r="AT470" s="8" t="n">
        <f aca="false">+AJ470/AQ470*60</f>
        <v>99.3749999997817</v>
      </c>
      <c r="AU470" s="8" t="n">
        <f aca="false">+AK470/AQ470*60</f>
        <v>22.5</v>
      </c>
      <c r="AV470" s="0" t="s">
        <v>258</v>
      </c>
      <c r="AX470" s="0"/>
    </row>
    <row collapsed="false" customFormat="false" customHeight="false" hidden="false" ht="12.65" outlineLevel="0" r="471">
      <c r="A471" s="37" t="n">
        <v>40991.7708333333</v>
      </c>
      <c r="B471" s="0" t="n">
        <v>63358</v>
      </c>
      <c r="C471" s="5" t="n">
        <v>122856</v>
      </c>
      <c r="D471" s="4" t="n">
        <v>14.1</v>
      </c>
      <c r="E471" s="53" t="n">
        <v>-0.9</v>
      </c>
      <c r="F471" s="4" t="n">
        <v>9.9</v>
      </c>
      <c r="G471" s="4" t="n">
        <v>9</v>
      </c>
      <c r="H471" s="4" t="n">
        <v>20.9</v>
      </c>
      <c r="I471" s="4" t="n">
        <v>22.3</v>
      </c>
      <c r="J471" s="4" t="n">
        <v>20.5</v>
      </c>
      <c r="K471" s="4" t="n">
        <v>21.1</v>
      </c>
      <c r="L471" s="55" t="n">
        <v>23.4</v>
      </c>
      <c r="M471" s="4" t="n">
        <v>20.5</v>
      </c>
      <c r="N471" s="4" t="n">
        <v>21.5</v>
      </c>
      <c r="O471" s="5" t="n">
        <v>20</v>
      </c>
      <c r="P471" s="5" t="n">
        <v>7</v>
      </c>
      <c r="Q471" s="5" t="n">
        <v>0</v>
      </c>
      <c r="R471" s="5" t="n">
        <v>6</v>
      </c>
      <c r="S471" s="5" t="s">
        <v>48</v>
      </c>
      <c r="T471" s="5" t="s">
        <v>48</v>
      </c>
      <c r="U471" s="5" t="n">
        <v>21</v>
      </c>
      <c r="V471" s="5" t="n">
        <v>25</v>
      </c>
      <c r="W471" s="5" t="n">
        <v>21</v>
      </c>
      <c r="X471" s="5" t="n">
        <v>11</v>
      </c>
      <c r="Y471" s="5" t="n">
        <v>11</v>
      </c>
      <c r="Z471" s="5" t="n">
        <v>45</v>
      </c>
      <c r="AA471" s="5" t="n">
        <v>19534</v>
      </c>
      <c r="AB471" s="5" t="n">
        <v>12707</v>
      </c>
      <c r="AC471" s="5" t="n">
        <v>796</v>
      </c>
      <c r="AD471" s="6" t="n">
        <f aca="false">+(B471-B470)/(A471-A470)</f>
        <v>23.5102040815768</v>
      </c>
      <c r="AE471" s="33" t="n">
        <f aca="false">+(C471-C470)/(A471-A470)</f>
        <v>11.7551020407884</v>
      </c>
      <c r="AF471" s="6" t="n">
        <f aca="false">+AD471-AE471</f>
        <v>11.7551020407884</v>
      </c>
      <c r="AG471" s="6" t="n">
        <f aca="false">AVERAGE(D471:E471)</f>
        <v>6.6</v>
      </c>
      <c r="AH471" s="7" t="n">
        <f aca="false">(G471+G470)/2</f>
        <v>8</v>
      </c>
      <c r="AI471" s="7" t="n">
        <f aca="false">+G471-F471</f>
        <v>-0.9</v>
      </c>
      <c r="AJ471" s="8" t="n">
        <f aca="false">(+A471-A470)*24</f>
        <v>24.5000000000582</v>
      </c>
      <c r="AK471" s="8" t="n">
        <f aca="false">+AB471-AB470</f>
        <v>5</v>
      </c>
      <c r="AL471" s="8" t="n">
        <f aca="false">+AK471/AJ471*100</f>
        <v>20.4081632652576</v>
      </c>
      <c r="AM471" s="9" t="n">
        <f aca="false">+(C471-C470)/AK471</f>
        <v>2.4</v>
      </c>
      <c r="AN471" s="8" t="n">
        <f aca="false">+AK471/AJ471*24</f>
        <v>4.89795918366183</v>
      </c>
      <c r="AO471" s="8" t="n">
        <f aca="false">+AC471-AC470</f>
        <v>0</v>
      </c>
      <c r="AP471" s="8" t="n">
        <f aca="false">+AO471/AJ471*24</f>
        <v>0</v>
      </c>
      <c r="AQ471" s="8" t="n">
        <f aca="false">+AA471-AA470</f>
        <v>13</v>
      </c>
      <c r="AR471" s="6" t="n">
        <f aca="false">+AQ471/AJ471</f>
        <v>0.530612244896699</v>
      </c>
      <c r="AS471" s="6" t="n">
        <f aca="false">+AR471*24</f>
        <v>12.7346938775208</v>
      </c>
      <c r="AT471" s="8" t="n">
        <f aca="false">+AJ471/AQ471*60</f>
        <v>113.076923077192</v>
      </c>
      <c r="AU471" s="8" t="n">
        <f aca="false">+AK471/AQ471*60</f>
        <v>23.0769230769231</v>
      </c>
      <c r="AV471" s="0"/>
      <c r="AX471" s="0"/>
    </row>
    <row collapsed="false" customFormat="false" customHeight="false" hidden="false" ht="12.65" outlineLevel="0" r="472">
      <c r="A472" s="37" t="n">
        <v>40992.7777777778</v>
      </c>
      <c r="B472" s="0" t="n">
        <v>63386</v>
      </c>
      <c r="C472" s="5" t="n">
        <v>122871</v>
      </c>
      <c r="D472" s="4" t="n">
        <v>11.1</v>
      </c>
      <c r="E472" s="53" t="n">
        <v>-0.6</v>
      </c>
      <c r="F472" s="4" t="n">
        <v>4.8</v>
      </c>
      <c r="G472" s="4" t="n">
        <v>4</v>
      </c>
      <c r="H472" s="4" t="n">
        <v>20.9</v>
      </c>
      <c r="I472" s="4" t="n">
        <v>22.4</v>
      </c>
      <c r="J472" s="4" t="n">
        <v>20</v>
      </c>
      <c r="K472" s="4" t="n">
        <v>22.1</v>
      </c>
      <c r="L472" s="55" t="n">
        <v>23.1</v>
      </c>
      <c r="M472" s="4" t="n">
        <v>20.5</v>
      </c>
      <c r="N472" s="4" t="n">
        <v>21.5</v>
      </c>
      <c r="O472" s="5" t="n">
        <v>20</v>
      </c>
      <c r="P472" s="5" t="n">
        <v>7</v>
      </c>
      <c r="Q472" s="5" t="n">
        <v>0</v>
      </c>
      <c r="R472" s="5" t="n">
        <v>6</v>
      </c>
      <c r="S472" s="5" t="s">
        <v>48</v>
      </c>
      <c r="T472" s="5" t="s">
        <v>48</v>
      </c>
      <c r="U472" s="5" t="n">
        <v>28</v>
      </c>
      <c r="V472" s="5" t="n">
        <v>28</v>
      </c>
      <c r="W472" s="5" t="n">
        <v>28</v>
      </c>
      <c r="X472" s="5" t="n">
        <v>4</v>
      </c>
      <c r="Y472" s="5" t="n">
        <v>5</v>
      </c>
      <c r="Z472" s="5" t="n">
        <v>52</v>
      </c>
      <c r="AA472" s="5" t="n">
        <v>19551</v>
      </c>
      <c r="AB472" s="5" t="n">
        <v>12714</v>
      </c>
      <c r="AC472" s="5" t="n">
        <v>796</v>
      </c>
      <c r="AD472" s="6" t="n">
        <f aca="false">+(B472-B471)/(A472-A471)</f>
        <v>27.8068965517018</v>
      </c>
      <c r="AE472" s="33" t="n">
        <f aca="false">+(C472-C471)/(A472-A471)</f>
        <v>14.896551724126</v>
      </c>
      <c r="AF472" s="6" t="n">
        <f aca="false">+AD472-AE472</f>
        <v>12.9103448275758</v>
      </c>
      <c r="AG472" s="6" t="n">
        <f aca="false">AVERAGE(D472:E472)</f>
        <v>5.25</v>
      </c>
      <c r="AH472" s="7" t="n">
        <f aca="false">(G472+G471)/2</f>
        <v>6.5</v>
      </c>
      <c r="AI472" s="7" t="n">
        <f aca="false">+G472-F472</f>
        <v>-0.8</v>
      </c>
      <c r="AJ472" s="8" t="n">
        <f aca="false">(+A472-A471)*24</f>
        <v>24.1666666666861</v>
      </c>
      <c r="AK472" s="8" t="n">
        <f aca="false">+AB472-AB471</f>
        <v>7</v>
      </c>
      <c r="AL472" s="8" t="n">
        <f aca="false">+AK472/AJ472*100</f>
        <v>28.9655172413561</v>
      </c>
      <c r="AM472" s="9" t="n">
        <f aca="false">+(C472-C471)/AK472</f>
        <v>2.14285714285714</v>
      </c>
      <c r="AN472" s="8" t="n">
        <f aca="false">+AK472/AJ472*24</f>
        <v>6.95172413792545</v>
      </c>
      <c r="AO472" s="8" t="n">
        <f aca="false">+AC472-AC471</f>
        <v>0</v>
      </c>
      <c r="AP472" s="8" t="n">
        <f aca="false">+AO472/AJ472*24</f>
        <v>0</v>
      </c>
      <c r="AQ472" s="8" t="n">
        <f aca="false">+AA472-AA471</f>
        <v>17</v>
      </c>
      <c r="AR472" s="6" t="n">
        <f aca="false">+AQ472/AJ472</f>
        <v>0.703448275861504</v>
      </c>
      <c r="AS472" s="6" t="n">
        <f aca="false">+AR472*24</f>
        <v>16.8827586206761</v>
      </c>
      <c r="AT472" s="8" t="n">
        <f aca="false">+AJ472/AQ472*60</f>
        <v>85.2941176471273</v>
      </c>
      <c r="AU472" s="8" t="n">
        <f aca="false">+AK472/AQ472*60</f>
        <v>24.7058823529412</v>
      </c>
      <c r="AV472" s="0"/>
      <c r="AX472" s="0"/>
    </row>
    <row collapsed="false" customFormat="false" customHeight="false" hidden="false" ht="12.65" outlineLevel="0" r="473">
      <c r="A473" s="37" t="n">
        <v>40993.7083333333</v>
      </c>
      <c r="B473" s="0" t="n">
        <v>63412</v>
      </c>
      <c r="C473" s="5" t="n">
        <v>122884</v>
      </c>
      <c r="D473" s="4" t="n">
        <v>13.9</v>
      </c>
      <c r="E473" s="53" t="n">
        <v>-0.9</v>
      </c>
      <c r="F473" s="4" t="n">
        <v>13.3</v>
      </c>
      <c r="G473" s="4" t="n">
        <v>13</v>
      </c>
      <c r="H473" s="4" t="n">
        <v>21.9</v>
      </c>
      <c r="I473" s="4" t="n">
        <v>22.4</v>
      </c>
      <c r="J473" s="4" t="n">
        <v>20.5</v>
      </c>
      <c r="K473" s="4" t="n">
        <v>22.1</v>
      </c>
      <c r="L473" s="55" t="n">
        <v>23.3</v>
      </c>
      <c r="M473" s="4" t="n">
        <v>20.5</v>
      </c>
      <c r="N473" s="4" t="n">
        <v>21.5</v>
      </c>
      <c r="O473" s="5" t="n">
        <v>20</v>
      </c>
      <c r="P473" s="5" t="n">
        <v>7</v>
      </c>
      <c r="Q473" s="5" t="n">
        <v>0</v>
      </c>
      <c r="R473" s="5" t="n">
        <v>6</v>
      </c>
      <c r="S473" s="5" t="s">
        <v>48</v>
      </c>
      <c r="T473" s="5" t="s">
        <v>48</v>
      </c>
      <c r="U473" s="5" t="n">
        <v>22</v>
      </c>
      <c r="V473" s="5" t="n">
        <v>23</v>
      </c>
      <c r="W473" s="5" t="n">
        <v>22</v>
      </c>
      <c r="X473" s="5" t="n">
        <v>5</v>
      </c>
      <c r="Y473" s="5" t="n">
        <v>6</v>
      </c>
      <c r="Z473" s="5" t="n">
        <v>50</v>
      </c>
      <c r="AA473" s="5" t="n">
        <v>19567</v>
      </c>
      <c r="AB473" s="5" t="n">
        <v>12720</v>
      </c>
      <c r="AC473" s="5" t="n">
        <v>796</v>
      </c>
      <c r="AD473" s="6" t="n">
        <f aca="false">+(B473-B472)/(A473-A472)</f>
        <v>27.940298507487</v>
      </c>
      <c r="AE473" s="33" t="n">
        <f aca="false">+(C473-C472)/(A473-A472)</f>
        <v>13.9701492537435</v>
      </c>
      <c r="AF473" s="6" t="n">
        <f aca="false">+AD473-AE473</f>
        <v>13.9701492537435</v>
      </c>
      <c r="AG473" s="6" t="n">
        <f aca="false">AVERAGE(D473:E473)</f>
        <v>6.5</v>
      </c>
      <c r="AH473" s="7" t="n">
        <f aca="false">(G473+G472)/2</f>
        <v>8.5</v>
      </c>
      <c r="AI473" s="7" t="n">
        <f aca="false">+G473-F473</f>
        <v>-0.300000000000001</v>
      </c>
      <c r="AJ473" s="8" t="n">
        <f aca="false">(+A473-A472)*24</f>
        <v>22.3333333333139</v>
      </c>
      <c r="AK473" s="8" t="n">
        <f aca="false">+AB473-AB472</f>
        <v>6</v>
      </c>
      <c r="AL473" s="8" t="n">
        <f aca="false">+AK473/AJ473*100</f>
        <v>26.8656716418144</v>
      </c>
      <c r="AM473" s="9" t="n">
        <f aca="false">+(C473-C472)/AK473</f>
        <v>2.16666666666667</v>
      </c>
      <c r="AN473" s="8" t="n">
        <f aca="false">+AK473/AJ473*24</f>
        <v>6.44776119403545</v>
      </c>
      <c r="AO473" s="8" t="n">
        <f aca="false">+AC473-AC472</f>
        <v>0</v>
      </c>
      <c r="AP473" s="8" t="n">
        <f aca="false">+AO473/AJ473*24</f>
        <v>0</v>
      </c>
      <c r="AQ473" s="8" t="n">
        <f aca="false">+AA473-AA472</f>
        <v>16</v>
      </c>
      <c r="AR473" s="6" t="n">
        <f aca="false">+AQ473/AJ473</f>
        <v>0.716417910448384</v>
      </c>
      <c r="AS473" s="6" t="n">
        <f aca="false">+AR473*24</f>
        <v>17.1940298507612</v>
      </c>
      <c r="AT473" s="8" t="n">
        <f aca="false">+AJ473/AQ473*60</f>
        <v>83.7499999999272</v>
      </c>
      <c r="AU473" s="8" t="n">
        <f aca="false">+AK473/AQ473*60</f>
        <v>22.5</v>
      </c>
      <c r="AV473" s="0"/>
      <c r="AX473" s="0"/>
    </row>
    <row collapsed="false" customFormat="false" customHeight="false" hidden="false" ht="12.65" outlineLevel="0" r="474">
      <c r="A474" s="37" t="n">
        <v>40994.7083333333</v>
      </c>
      <c r="B474" s="0" t="n">
        <v>63438</v>
      </c>
      <c r="C474" s="5" t="n">
        <v>122898</v>
      </c>
      <c r="D474" s="4" t="n">
        <v>13.4</v>
      </c>
      <c r="E474" s="53" t="n">
        <v>0.5</v>
      </c>
      <c r="F474" s="4" t="n">
        <v>8.2</v>
      </c>
      <c r="G474" s="4" t="n">
        <v>8</v>
      </c>
      <c r="H474" s="4" t="n">
        <v>20.9</v>
      </c>
      <c r="I474" s="4" t="n">
        <v>21.9</v>
      </c>
      <c r="J474" s="4" t="n">
        <v>20.3</v>
      </c>
      <c r="K474" s="4" t="n">
        <v>21.4</v>
      </c>
      <c r="L474" s="55" t="n">
        <v>22.4</v>
      </c>
      <c r="M474" s="4" t="n">
        <v>20.5</v>
      </c>
      <c r="N474" s="4" t="n">
        <v>21.5</v>
      </c>
      <c r="O474" s="5" t="n">
        <v>20</v>
      </c>
      <c r="P474" s="5" t="n">
        <v>7</v>
      </c>
      <c r="Q474" s="5" t="n">
        <v>0</v>
      </c>
      <c r="R474" s="5" t="n">
        <v>6</v>
      </c>
      <c r="S474" s="5" t="s">
        <v>48</v>
      </c>
      <c r="T474" s="5" t="s">
        <v>48</v>
      </c>
      <c r="U474" s="5" t="n">
        <v>28</v>
      </c>
      <c r="V474" s="5" t="n">
        <v>26</v>
      </c>
      <c r="W474" s="5" t="n">
        <v>28</v>
      </c>
      <c r="X474" s="5" t="n">
        <v>4</v>
      </c>
      <c r="Y474" s="5" t="n">
        <v>6</v>
      </c>
      <c r="Z474" s="5" t="n">
        <v>44</v>
      </c>
      <c r="AA474" s="5" t="n">
        <v>19584</v>
      </c>
      <c r="AB474" s="5" t="n">
        <v>12726</v>
      </c>
      <c r="AC474" s="5" t="n">
        <v>796</v>
      </c>
      <c r="AD474" s="6" t="n">
        <f aca="false">+(B474-B473)/(A474-A473)</f>
        <v>26</v>
      </c>
      <c r="AE474" s="33" t="n">
        <f aca="false">+(C474-C473)/(A474-A473)</f>
        <v>14</v>
      </c>
      <c r="AF474" s="6" t="n">
        <f aca="false">+AD474-AE474</f>
        <v>12</v>
      </c>
      <c r="AG474" s="6" t="n">
        <f aca="false">AVERAGE(D474:E474)</f>
        <v>6.95</v>
      </c>
      <c r="AH474" s="7" t="n">
        <f aca="false">(G474+G473)/2</f>
        <v>10.5</v>
      </c>
      <c r="AI474" s="7" t="n">
        <f aca="false">+G474-F474</f>
        <v>-0.199999999999999</v>
      </c>
      <c r="AJ474" s="8" t="n">
        <f aca="false">(+A474-A473)*24</f>
        <v>24</v>
      </c>
      <c r="AK474" s="8" t="n">
        <f aca="false">+AB474-AB473</f>
        <v>6</v>
      </c>
      <c r="AL474" s="8" t="n">
        <f aca="false">+AK474/AJ474*100</f>
        <v>25</v>
      </c>
      <c r="AM474" s="9" t="n">
        <f aca="false">+(C474-C473)/AK474</f>
        <v>2.33333333333333</v>
      </c>
      <c r="AN474" s="8" t="n">
        <f aca="false">+AK474/AJ474*24</f>
        <v>6</v>
      </c>
      <c r="AO474" s="8" t="n">
        <f aca="false">+AC474-AC473</f>
        <v>0</v>
      </c>
      <c r="AP474" s="8" t="n">
        <f aca="false">+AO474/AJ474*24</f>
        <v>0</v>
      </c>
      <c r="AQ474" s="8" t="n">
        <f aca="false">+AA474-AA473</f>
        <v>17</v>
      </c>
      <c r="AR474" s="6" t="n">
        <f aca="false">+AQ474/AJ474</f>
        <v>0.708333333333333</v>
      </c>
      <c r="AS474" s="6" t="n">
        <f aca="false">+AR474*24</f>
        <v>17</v>
      </c>
      <c r="AT474" s="8" t="n">
        <f aca="false">+AJ474/AQ474*60</f>
        <v>84.7058823529412</v>
      </c>
      <c r="AU474" s="8" t="n">
        <f aca="false">+AK474/AQ474*60</f>
        <v>21.1764705882353</v>
      </c>
      <c r="AV474" s="0"/>
      <c r="AX474" s="0"/>
    </row>
    <row collapsed="false" customFormat="false" customHeight="false" hidden="false" ht="12.65" outlineLevel="0" r="475">
      <c r="A475" s="37" t="n">
        <v>40995.8333333333</v>
      </c>
      <c r="B475" s="0" t="n">
        <v>63467</v>
      </c>
      <c r="C475" s="5" t="n">
        <v>122912</v>
      </c>
      <c r="D475" s="4" t="n">
        <v>17.8</v>
      </c>
      <c r="E475" s="53" t="n">
        <v>4</v>
      </c>
      <c r="F475" s="4" t="n">
        <v>15.4</v>
      </c>
      <c r="G475" s="4" t="n">
        <v>14</v>
      </c>
      <c r="H475" s="4" t="n">
        <v>22.2</v>
      </c>
      <c r="I475" s="4" t="n">
        <v>22.4</v>
      </c>
      <c r="J475" s="4" t="n">
        <v>20</v>
      </c>
      <c r="K475" s="4" t="n">
        <v>22.2</v>
      </c>
      <c r="L475" s="55" t="n">
        <v>23.4</v>
      </c>
      <c r="M475" s="4" t="n">
        <v>20.5</v>
      </c>
      <c r="N475" s="4" t="n">
        <v>21.5</v>
      </c>
      <c r="O475" s="5" t="n">
        <v>20</v>
      </c>
      <c r="P475" s="5" t="n">
        <v>7</v>
      </c>
      <c r="Q475" s="5" t="n">
        <v>0</v>
      </c>
      <c r="R475" s="5" t="n">
        <v>6</v>
      </c>
      <c r="S475" s="5" t="s">
        <v>48</v>
      </c>
      <c r="T475" s="5" t="s">
        <v>48</v>
      </c>
      <c r="U475" s="5" t="n">
        <v>21</v>
      </c>
      <c r="V475" s="5" t="n">
        <v>21</v>
      </c>
      <c r="W475" s="5" t="n">
        <v>21</v>
      </c>
      <c r="X475" s="5" t="n">
        <v>12</v>
      </c>
      <c r="Y475" s="5" t="n">
        <v>12</v>
      </c>
      <c r="Z475" s="5" t="n">
        <v>42</v>
      </c>
      <c r="AA475" s="5" t="n">
        <v>19603</v>
      </c>
      <c r="AB475" s="5" t="n">
        <v>12732</v>
      </c>
      <c r="AC475" s="5" t="n">
        <v>796</v>
      </c>
      <c r="AD475" s="6" t="n">
        <f aca="false">+(B475-B474)/(A475-A474)</f>
        <v>25.7777777777778</v>
      </c>
      <c r="AE475" s="33" t="n">
        <f aca="false">+(C475-C474)/(A475-A474)</f>
        <v>12.4444444444444</v>
      </c>
      <c r="AF475" s="6" t="n">
        <f aca="false">+AD475-AE475</f>
        <v>13.3333333333333</v>
      </c>
      <c r="AG475" s="6" t="n">
        <f aca="false">AVERAGE(D475:E475)</f>
        <v>10.9</v>
      </c>
      <c r="AH475" s="7" t="n">
        <f aca="false">(G475+G474)/2</f>
        <v>11</v>
      </c>
      <c r="AI475" s="7" t="n">
        <f aca="false">+G475-F475</f>
        <v>-1.4</v>
      </c>
      <c r="AJ475" s="8" t="n">
        <f aca="false">(+A475-A474)*24</f>
        <v>27</v>
      </c>
      <c r="AK475" s="8" t="n">
        <f aca="false">+AB475-AB474</f>
        <v>6</v>
      </c>
      <c r="AL475" s="8" t="n">
        <f aca="false">+AK475/AJ475*100</f>
        <v>22.2222222222222</v>
      </c>
      <c r="AM475" s="9" t="n">
        <f aca="false">+(C475-C474)/AK475</f>
        <v>2.33333333333333</v>
      </c>
      <c r="AN475" s="8" t="n">
        <f aca="false">+AK475/AJ475*24</f>
        <v>5.33333333333333</v>
      </c>
      <c r="AO475" s="8" t="n">
        <f aca="false">+AC475-AC474</f>
        <v>0</v>
      </c>
      <c r="AP475" s="8" t="n">
        <f aca="false">+AO475/AJ475*24</f>
        <v>0</v>
      </c>
      <c r="AQ475" s="8" t="n">
        <f aca="false">+AA475-AA474</f>
        <v>19</v>
      </c>
      <c r="AR475" s="6" t="n">
        <f aca="false">+AQ475/AJ475</f>
        <v>0.703703703703704</v>
      </c>
      <c r="AS475" s="6" t="n">
        <f aca="false">+AR475*24</f>
        <v>16.8888888888889</v>
      </c>
      <c r="AT475" s="8" t="n">
        <f aca="false">+AJ475/AQ475*60</f>
        <v>85.2631578947368</v>
      </c>
      <c r="AU475" s="8" t="n">
        <f aca="false">+AK475/AQ475*60</f>
        <v>18.9473684210526</v>
      </c>
      <c r="AV475" s="0"/>
      <c r="AX475" s="0"/>
    </row>
    <row collapsed="false" customFormat="false" customHeight="false" hidden="false" ht="12.65" outlineLevel="0" r="476">
      <c r="A476" s="37" t="n">
        <v>40997.4479166667</v>
      </c>
      <c r="B476" s="0" t="n">
        <v>63502</v>
      </c>
      <c r="C476" s="5" t="n">
        <v>122931</v>
      </c>
      <c r="D476" s="4" t="n">
        <v>15.4</v>
      </c>
      <c r="E476" s="53" t="n">
        <v>5.3</v>
      </c>
      <c r="F476" s="4" t="n">
        <v>8.5</v>
      </c>
      <c r="G476" s="4" t="n">
        <v>9</v>
      </c>
      <c r="H476" s="4" t="n">
        <v>21</v>
      </c>
      <c r="I476" s="4" t="n">
        <v>22.4</v>
      </c>
      <c r="J476" s="4" t="n">
        <v>20</v>
      </c>
      <c r="K476" s="4" t="n">
        <v>22.4</v>
      </c>
      <c r="L476" s="55" t="n">
        <v>22.4</v>
      </c>
      <c r="M476" s="4" t="n">
        <v>20.5</v>
      </c>
      <c r="N476" s="4" t="n">
        <v>21.5</v>
      </c>
      <c r="O476" s="5" t="n">
        <v>20</v>
      </c>
      <c r="P476" s="5" t="n">
        <v>7</v>
      </c>
      <c r="Q476" s="5" t="n">
        <v>0</v>
      </c>
      <c r="R476" s="5" t="n">
        <v>6</v>
      </c>
      <c r="S476" s="5" t="s">
        <v>48</v>
      </c>
      <c r="T476" s="5" t="s">
        <v>48</v>
      </c>
      <c r="U476" s="5" t="n">
        <v>25</v>
      </c>
      <c r="V476" s="5" t="n">
        <v>25</v>
      </c>
      <c r="W476" s="5" t="n">
        <v>25</v>
      </c>
      <c r="X476" s="5" t="n">
        <v>8</v>
      </c>
      <c r="Y476" s="5" t="n">
        <v>8</v>
      </c>
      <c r="Z476" s="5" t="n">
        <v>44</v>
      </c>
      <c r="AA476" s="5" t="n">
        <v>19628</v>
      </c>
      <c r="AB476" s="5" t="n">
        <v>12741</v>
      </c>
      <c r="AC476" s="5" t="n">
        <v>796</v>
      </c>
      <c r="AD476" s="6" t="n">
        <f aca="false">+(B476-B475)/(A476-A475)</f>
        <v>21.6774193549038</v>
      </c>
      <c r="AE476" s="33" t="n">
        <f aca="false">+(C476-C475)/(A476-A475)</f>
        <v>11.7677419355192</v>
      </c>
      <c r="AF476" s="6" t="n">
        <f aca="false">+AD476-AE476</f>
        <v>9.90967741938461</v>
      </c>
      <c r="AG476" s="6" t="n">
        <f aca="false">AVERAGE(D476:E476)</f>
        <v>10.35</v>
      </c>
      <c r="AH476" s="7" t="n">
        <f aca="false">(G476+G475)/2</f>
        <v>11.5</v>
      </c>
      <c r="AI476" s="7" t="n">
        <f aca="false">+G476-F476</f>
        <v>0.5</v>
      </c>
      <c r="AJ476" s="8" t="n">
        <f aca="false">(+A476-A475)*24</f>
        <v>38.7499999998836</v>
      </c>
      <c r="AK476" s="8" t="n">
        <f aca="false">+AB476-AB475</f>
        <v>9</v>
      </c>
      <c r="AL476" s="8" t="n">
        <f aca="false">+AK476/AJ476*100</f>
        <v>23.2258064516827</v>
      </c>
      <c r="AM476" s="9" t="n">
        <f aca="false">+(C476-C475)/AK476</f>
        <v>2.11111111111111</v>
      </c>
      <c r="AN476" s="8" t="n">
        <f aca="false">+AK476/AJ476*24</f>
        <v>5.57419354840384</v>
      </c>
      <c r="AO476" s="8" t="n">
        <f aca="false">+AC476-AC475</f>
        <v>0</v>
      </c>
      <c r="AP476" s="8" t="n">
        <f aca="false">+AO476/AJ476*24</f>
        <v>0</v>
      </c>
      <c r="AQ476" s="8" t="n">
        <f aca="false">+AA476-AA475</f>
        <v>25</v>
      </c>
      <c r="AR476" s="6" t="n">
        <f aca="false">+AQ476/AJ476</f>
        <v>0.645161290324519</v>
      </c>
      <c r="AS476" s="6" t="n">
        <f aca="false">+AR476*24</f>
        <v>15.4838709677885</v>
      </c>
      <c r="AT476" s="8" t="n">
        <f aca="false">+AJ476/AQ476*60</f>
        <v>92.9999999997206</v>
      </c>
      <c r="AU476" s="8" t="n">
        <f aca="false">+AK476/AQ476*60</f>
        <v>21.6</v>
      </c>
      <c r="AV476" s="0"/>
      <c r="AX476" s="0"/>
    </row>
    <row collapsed="false" customFormat="false" customHeight="false" hidden="false" ht="12.65" outlineLevel="0" r="477">
      <c r="A477" s="37" t="n">
        <v>40998.5486111111</v>
      </c>
      <c r="B477" s="0" t="n">
        <v>63527</v>
      </c>
      <c r="C477" s="5" t="n">
        <v>122943</v>
      </c>
      <c r="D477" s="4" t="n">
        <v>13.9</v>
      </c>
      <c r="E477" s="53" t="n">
        <v>3</v>
      </c>
      <c r="F477" s="4" t="n">
        <v>10</v>
      </c>
      <c r="G477" s="4" t="n">
        <v>11</v>
      </c>
      <c r="H477" s="4" t="n">
        <v>23.3</v>
      </c>
      <c r="I477" s="4" t="n">
        <v>22.4</v>
      </c>
      <c r="J477" s="4" t="n">
        <v>20</v>
      </c>
      <c r="K477" s="4" t="n">
        <v>23.1</v>
      </c>
      <c r="L477" s="55" t="n">
        <v>23.4</v>
      </c>
      <c r="M477" s="4" t="n">
        <v>20.5</v>
      </c>
      <c r="N477" s="4" t="n">
        <v>22.5</v>
      </c>
      <c r="O477" s="5" t="n">
        <v>20</v>
      </c>
      <c r="P477" s="5" t="n">
        <v>7</v>
      </c>
      <c r="Q477" s="5" t="n">
        <v>0</v>
      </c>
      <c r="R477" s="5" t="n">
        <v>6</v>
      </c>
      <c r="S477" s="5" t="s">
        <v>48</v>
      </c>
      <c r="T477" s="5" t="s">
        <v>48</v>
      </c>
      <c r="U477" s="5" t="n">
        <v>28</v>
      </c>
      <c r="V477" s="5" t="n">
        <v>18</v>
      </c>
      <c r="W477" s="5" t="n">
        <v>23</v>
      </c>
      <c r="X477" s="5" t="n">
        <v>9</v>
      </c>
      <c r="Y477" s="5" t="n">
        <v>9</v>
      </c>
      <c r="Z477" s="5" t="n">
        <v>43</v>
      </c>
      <c r="AA477" s="5" t="n">
        <v>19642</v>
      </c>
      <c r="AB477" s="5" t="n">
        <v>12747</v>
      </c>
      <c r="AC477" s="5" t="n">
        <v>796</v>
      </c>
      <c r="AD477" s="6" t="n">
        <f aca="false">+(B477-B476)/(A477-A476)</f>
        <v>22.7129337539265</v>
      </c>
      <c r="AE477" s="33" t="n">
        <f aca="false">+(C477-C476)/(A477-A476)</f>
        <v>10.9022082018847</v>
      </c>
      <c r="AF477" s="6" t="n">
        <f aca="false">+AD477-AE477</f>
        <v>11.8107255520418</v>
      </c>
      <c r="AG477" s="6" t="n">
        <f aca="false">AVERAGE(D477:E477)</f>
        <v>8.45</v>
      </c>
      <c r="AH477" s="7" t="n">
        <f aca="false">(G477+G476)/2</f>
        <v>10</v>
      </c>
      <c r="AI477" s="7" t="n">
        <f aca="false">+G477-F477</f>
        <v>1</v>
      </c>
      <c r="AJ477" s="8" t="n">
        <f aca="false">(+A477-A476)*24</f>
        <v>26.4166666666861</v>
      </c>
      <c r="AK477" s="8" t="n">
        <f aca="false">+AB477-AB476</f>
        <v>6</v>
      </c>
      <c r="AL477" s="8" t="n">
        <f aca="false">+AK477/AJ477*100</f>
        <v>22.7129337539265</v>
      </c>
      <c r="AM477" s="9" t="n">
        <f aca="false">+(C477-C476)/AK477</f>
        <v>2</v>
      </c>
      <c r="AN477" s="8" t="n">
        <f aca="false">+AK477/AJ477*24</f>
        <v>5.45110410094237</v>
      </c>
      <c r="AO477" s="8" t="n">
        <f aca="false">+AC477-AC476</f>
        <v>0</v>
      </c>
      <c r="AP477" s="8" t="n">
        <f aca="false">+AO477/AJ477*24</f>
        <v>0</v>
      </c>
      <c r="AQ477" s="8" t="n">
        <f aca="false">+AA477-AA476</f>
        <v>14</v>
      </c>
      <c r="AR477" s="6" t="n">
        <f aca="false">+AQ477/AJ477</f>
        <v>0.529968454258286</v>
      </c>
      <c r="AS477" s="6" t="n">
        <f aca="false">+AR477*24</f>
        <v>12.7192429021989</v>
      </c>
      <c r="AT477" s="8" t="n">
        <f aca="false">+AJ477/AQ477*60</f>
        <v>113.214285714369</v>
      </c>
      <c r="AU477" s="8" t="n">
        <f aca="false">+AK477/AQ477*60</f>
        <v>25.7142857142857</v>
      </c>
      <c r="AV477" s="0"/>
      <c r="AX477" s="0"/>
    </row>
    <row collapsed="false" customFormat="false" customHeight="false" hidden="false" ht="12.65" outlineLevel="0" r="478">
      <c r="A478" s="37" t="n">
        <v>41000</v>
      </c>
      <c r="B478" s="0" t="n">
        <v>63569</v>
      </c>
      <c r="C478" s="5" t="n">
        <v>122965</v>
      </c>
      <c r="D478" s="4" t="n">
        <v>12.3</v>
      </c>
      <c r="E478" s="53" t="n">
        <v>1</v>
      </c>
      <c r="F478" s="4" t="n">
        <v>2.3</v>
      </c>
      <c r="G478" s="4" t="n">
        <v>2</v>
      </c>
      <c r="H478" s="4" t="n">
        <v>19.5</v>
      </c>
      <c r="I478" s="4" t="n">
        <v>22.4</v>
      </c>
      <c r="J478" s="4" t="n">
        <v>18.5</v>
      </c>
      <c r="K478" s="4" t="n">
        <v>21.2</v>
      </c>
      <c r="L478" s="55" t="n">
        <v>23.4</v>
      </c>
      <c r="M478" s="4" t="n">
        <v>20</v>
      </c>
      <c r="N478" s="4" t="n">
        <v>21</v>
      </c>
      <c r="O478" s="5" t="n">
        <v>20</v>
      </c>
      <c r="P478" s="5" t="n">
        <v>7</v>
      </c>
      <c r="Q478" s="5" t="n">
        <v>0</v>
      </c>
      <c r="R478" s="5" t="n">
        <v>6</v>
      </c>
      <c r="S478" s="5" t="s">
        <v>48</v>
      </c>
      <c r="T478" s="5" t="s">
        <v>48</v>
      </c>
      <c r="U478" s="5" t="n">
        <v>26</v>
      </c>
      <c r="V478" s="5" t="n">
        <v>30</v>
      </c>
      <c r="W478" s="5" t="n">
        <v>26</v>
      </c>
      <c r="X478" s="5" t="n">
        <v>5</v>
      </c>
      <c r="Y478" s="5" t="n">
        <v>5</v>
      </c>
      <c r="Z478" s="5" t="n">
        <v>42</v>
      </c>
      <c r="AA478" s="5" t="n">
        <v>19670</v>
      </c>
      <c r="AB478" s="5" t="n">
        <v>12757</v>
      </c>
      <c r="AC478" s="5" t="n">
        <v>796</v>
      </c>
      <c r="AD478" s="6" t="n">
        <f aca="false">+(B478-B477)/(A478-A477)</f>
        <v>28.93779904303</v>
      </c>
      <c r="AE478" s="33" t="n">
        <f aca="false">+(C478-C477)/(A478-A477)</f>
        <v>15.1578947368252</v>
      </c>
      <c r="AF478" s="6" t="n">
        <f aca="false">+AD478-AE478</f>
        <v>13.7799043062047</v>
      </c>
      <c r="AG478" s="6" t="n">
        <f aca="false">AVERAGE(D478:E478)</f>
        <v>6.65</v>
      </c>
      <c r="AH478" s="7" t="n">
        <f aca="false">(G478+G477)/2</f>
        <v>6.5</v>
      </c>
      <c r="AI478" s="7" t="n">
        <f aca="false">+G478-F478</f>
        <v>-0.3</v>
      </c>
      <c r="AJ478" s="8" t="n">
        <f aca="false">(+A478-A477)*24</f>
        <v>34.8333333333721</v>
      </c>
      <c r="AK478" s="8" t="n">
        <f aca="false">+AB478-AB477</f>
        <v>10</v>
      </c>
      <c r="AL478" s="8" t="n">
        <f aca="false">+AK478/AJ478*100</f>
        <v>28.7081339712599</v>
      </c>
      <c r="AM478" s="9" t="n">
        <f aca="false">+(C478-C477)/AK478</f>
        <v>2.2</v>
      </c>
      <c r="AN478" s="8" t="n">
        <f aca="false">+AK478/AJ478*24</f>
        <v>6.88995215310237</v>
      </c>
      <c r="AO478" s="8" t="n">
        <f aca="false">+AC478-AC477</f>
        <v>0</v>
      </c>
      <c r="AP478" s="8" t="n">
        <f aca="false">+AO478/AJ478*24</f>
        <v>0</v>
      </c>
      <c r="AQ478" s="8" t="n">
        <f aca="false">+AA478-AA477</f>
        <v>28</v>
      </c>
      <c r="AR478" s="6" t="n">
        <f aca="false">+AQ478/AJ478</f>
        <v>0.803827751195277</v>
      </c>
      <c r="AS478" s="6" t="n">
        <f aca="false">+AR478*24</f>
        <v>19.2918660286866</v>
      </c>
      <c r="AT478" s="8" t="n">
        <f aca="false">+AJ478/AQ478*60</f>
        <v>74.6428571429403</v>
      </c>
      <c r="AU478" s="8" t="n">
        <f aca="false">+AK478/AQ478*60</f>
        <v>21.4285714285714</v>
      </c>
      <c r="AV478" s="0"/>
      <c r="AX478" s="0"/>
    </row>
    <row collapsed="false" customFormat="true" customHeight="false" hidden="false" ht="12.65" outlineLevel="0" r="479" s="12">
      <c r="A479" s="10"/>
      <c r="B479" s="12" t="n">
        <f aca="false">B478-B448</f>
        <v>963</v>
      </c>
      <c r="C479" s="12" t="n">
        <f aca="false">C478-C448</f>
        <v>574</v>
      </c>
      <c r="D479" s="14"/>
      <c r="E479" s="56"/>
      <c r="F479" s="14"/>
      <c r="G479" s="14"/>
      <c r="H479" s="14"/>
      <c r="I479" s="14"/>
      <c r="J479" s="14"/>
      <c r="K479" s="14"/>
      <c r="L479" s="57"/>
      <c r="M479" s="14"/>
      <c r="N479" s="14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2" t="n">
        <f aca="false">AA478-AA448</f>
        <v>605</v>
      </c>
      <c r="AB479" s="12" t="n">
        <f aca="false">AB478-AB448</f>
        <v>268</v>
      </c>
      <c r="AC479" s="12" t="n">
        <f aca="false">AC478-AC448</f>
        <v>0</v>
      </c>
      <c r="AD479" s="16" t="n">
        <f aca="false">AVERAGE(AD450:AD478)</f>
        <v>31.4684343089552</v>
      </c>
      <c r="AE479" s="16" t="n">
        <f aca="false">AVERAGE(AE450:AE478)</f>
        <v>18.7537826522153</v>
      </c>
      <c r="AF479" s="16" t="n">
        <f aca="false">AVERAGE(AF450:AF478)</f>
        <v>12.71465165674</v>
      </c>
      <c r="AG479" s="16" t="n">
        <f aca="false">AVERAGE(AG450:AG478)</f>
        <v>5.46724137931035</v>
      </c>
      <c r="AH479" s="17"/>
      <c r="AI479" s="17"/>
      <c r="AJ479" s="18" t="n">
        <f aca="false">SUM(AJ450:AJ478)</f>
        <v>744</v>
      </c>
      <c r="AK479" s="18" t="n">
        <f aca="false">SUM(AK450:AK478)</f>
        <v>268</v>
      </c>
      <c r="AL479" s="18" t="n">
        <f aca="false">+AK479/AJ479*100</f>
        <v>36.0215053763441</v>
      </c>
      <c r="AM479" s="19" t="n">
        <f aca="false">C479/AK479</f>
        <v>2.14179104477612</v>
      </c>
      <c r="AN479" s="18"/>
      <c r="AO479" s="18"/>
      <c r="AP479" s="18"/>
      <c r="AQ479" s="18"/>
      <c r="AR479" s="16"/>
      <c r="AS479" s="16"/>
      <c r="AT479" s="18" t="n">
        <f aca="false">AJ479/AA479*60</f>
        <v>73.7851239669422</v>
      </c>
      <c r="AU479" s="18" t="n">
        <f aca="false">AB479/AA479*60</f>
        <v>26.5785123966942</v>
      </c>
      <c r="AW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  <c r="CO479" s="15"/>
      <c r="CP479" s="15"/>
      <c r="CQ479" s="15"/>
      <c r="CR479" s="15"/>
      <c r="CS479" s="15"/>
      <c r="CT479" s="15"/>
      <c r="CU479" s="15"/>
      <c r="CV479" s="15"/>
      <c r="CW479" s="15"/>
      <c r="CX479" s="15"/>
      <c r="CY479" s="15"/>
      <c r="CZ479" s="15"/>
      <c r="DA479" s="15"/>
      <c r="DB479" s="15"/>
      <c r="DC479" s="15"/>
      <c r="DD479" s="15"/>
      <c r="DE479" s="15"/>
      <c r="DF479" s="15"/>
      <c r="DG479" s="15"/>
      <c r="DH479" s="15"/>
      <c r="DI479" s="15"/>
      <c r="DJ479" s="15"/>
      <c r="DK479" s="15"/>
      <c r="DL479" s="15"/>
      <c r="DM479" s="15"/>
      <c r="DN479" s="15"/>
      <c r="DO479" s="15"/>
      <c r="DP479" s="15"/>
      <c r="DQ479" s="15"/>
      <c r="DR479" s="15"/>
      <c r="DS479" s="15"/>
      <c r="DT479" s="15"/>
      <c r="DU479" s="15"/>
      <c r="DV479" s="15"/>
      <c r="DW479" s="15"/>
      <c r="DX479" s="15"/>
      <c r="DY479" s="15"/>
      <c r="DZ479" s="15"/>
      <c r="EA479" s="15"/>
      <c r="EB479" s="15"/>
      <c r="EC479" s="15"/>
      <c r="ED479" s="15"/>
      <c r="EE479" s="15"/>
      <c r="EF479" s="15"/>
      <c r="EG479" s="15"/>
      <c r="EH479" s="15"/>
      <c r="EI479" s="15"/>
      <c r="EJ479" s="15"/>
      <c r="EK479" s="15"/>
      <c r="EL479" s="15"/>
      <c r="EM479" s="15"/>
      <c r="EN479" s="15"/>
      <c r="EO479" s="15"/>
      <c r="EP479" s="15"/>
      <c r="EQ479" s="15"/>
      <c r="ER479" s="15"/>
      <c r="ES479" s="15"/>
      <c r="ET479" s="15"/>
      <c r="EU479" s="15"/>
      <c r="EV479" s="15"/>
      <c r="EW479" s="15"/>
      <c r="EX479" s="15"/>
      <c r="EY479" s="15"/>
      <c r="EZ479" s="15"/>
      <c r="FA479" s="15"/>
      <c r="FB479" s="15"/>
      <c r="FC479" s="15"/>
      <c r="FD479" s="15"/>
      <c r="FE479" s="15"/>
      <c r="FF479" s="15"/>
      <c r="FG479" s="15"/>
      <c r="FH479" s="15"/>
      <c r="FI479" s="15"/>
      <c r="FJ479" s="15"/>
      <c r="FK479" s="15"/>
      <c r="FL479" s="15"/>
      <c r="FM479" s="15"/>
      <c r="FN479" s="15"/>
      <c r="FO479" s="15"/>
      <c r="FP479" s="15"/>
      <c r="FQ479" s="15"/>
      <c r="FR479" s="15"/>
      <c r="FS479" s="15"/>
      <c r="FT479" s="15"/>
      <c r="FU479" s="15"/>
      <c r="FV479" s="15"/>
      <c r="FW479" s="15"/>
      <c r="FX479" s="15"/>
      <c r="FY479" s="15"/>
      <c r="FZ479" s="15"/>
      <c r="GA479" s="15"/>
      <c r="GB479" s="15"/>
      <c r="GC479" s="15"/>
      <c r="GD479" s="15"/>
      <c r="GE479" s="15"/>
      <c r="GF479" s="15"/>
      <c r="GG479" s="15"/>
      <c r="GH479" s="15"/>
      <c r="GI479" s="15"/>
      <c r="GJ479" s="15"/>
      <c r="GK479" s="15"/>
      <c r="GL479" s="15"/>
      <c r="GM479" s="15"/>
      <c r="GN479" s="15"/>
      <c r="GO479" s="15"/>
      <c r="GP479" s="15"/>
      <c r="GQ479" s="15"/>
      <c r="GR479" s="15"/>
      <c r="GS479" s="15"/>
      <c r="GT479" s="15"/>
      <c r="GU479" s="15"/>
      <c r="GV479" s="15"/>
      <c r="GW479" s="15"/>
      <c r="GX479" s="15"/>
      <c r="GY479" s="15"/>
      <c r="GZ479" s="15"/>
      <c r="HA479" s="15"/>
      <c r="HB479" s="15"/>
      <c r="HC479" s="15"/>
      <c r="HD479" s="15"/>
      <c r="HE479" s="15"/>
      <c r="HF479" s="15"/>
      <c r="HG479" s="15"/>
      <c r="HH479" s="15"/>
      <c r="HI479" s="15"/>
      <c r="HJ479" s="15"/>
      <c r="HK479" s="15"/>
      <c r="HL479" s="15"/>
      <c r="HM479" s="15"/>
      <c r="HN479" s="15"/>
      <c r="HO479" s="15"/>
      <c r="HP479" s="15"/>
      <c r="HQ479" s="15"/>
      <c r="HR479" s="15"/>
      <c r="HS479" s="15"/>
      <c r="HT479" s="15"/>
      <c r="HU479" s="15"/>
      <c r="HV479" s="15"/>
      <c r="HW479" s="15"/>
      <c r="HX479" s="15"/>
      <c r="HY479" s="15"/>
      <c r="HZ479" s="15"/>
      <c r="IA479" s="15"/>
      <c r="IB479" s="15"/>
      <c r="IC479" s="15"/>
      <c r="ID479" s="15"/>
      <c r="IE479" s="15"/>
      <c r="IF479" s="15"/>
      <c r="IG479" s="15"/>
      <c r="IH479" s="15"/>
      <c r="II479" s="15"/>
      <c r="IJ479" s="15"/>
      <c r="IK479" s="15"/>
      <c r="IL479" s="15"/>
      <c r="IM479" s="15"/>
      <c r="IN479" s="15"/>
      <c r="IO479" s="15"/>
      <c r="IP479" s="15"/>
      <c r="IQ479" s="15"/>
      <c r="IR479" s="15"/>
      <c r="IS479" s="15"/>
      <c r="IT479" s="15"/>
      <c r="IU479" s="15"/>
      <c r="IV479" s="15"/>
      <c r="IW479" s="15"/>
      <c r="IX479" s="15"/>
      <c r="IY479" s="15"/>
      <c r="IZ479" s="15"/>
      <c r="JA479" s="15"/>
      <c r="JB479" s="15"/>
      <c r="JC479" s="15"/>
      <c r="JD479" s="15"/>
      <c r="JE479" s="15"/>
      <c r="JF479" s="15"/>
      <c r="JG479" s="15"/>
      <c r="JH479" s="15"/>
      <c r="JI479" s="15"/>
      <c r="JJ479" s="15"/>
      <c r="JK479" s="15"/>
      <c r="JL479" s="15"/>
      <c r="JM479" s="15"/>
      <c r="JN479" s="15"/>
      <c r="JO479" s="15"/>
      <c r="JP479" s="15"/>
      <c r="AMJ479" s="0"/>
    </row>
    <row collapsed="false" customFormat="false" customHeight="false" hidden="false" ht="12.65" outlineLevel="0" r="480">
      <c r="A480" s="37" t="n">
        <v>41000.8784722222</v>
      </c>
      <c r="B480" s="0" t="n">
        <v>63594</v>
      </c>
      <c r="C480" s="5" t="n">
        <v>122980</v>
      </c>
      <c r="D480" s="4" t="n">
        <v>10.4</v>
      </c>
      <c r="E480" s="53" t="n">
        <v>-1.9</v>
      </c>
      <c r="F480" s="4" t="n">
        <v>4.1</v>
      </c>
      <c r="G480" s="4" t="n">
        <v>4</v>
      </c>
      <c r="H480" s="4" t="n">
        <v>19.8</v>
      </c>
      <c r="I480" s="4" t="n">
        <v>21.9</v>
      </c>
      <c r="J480" s="4" t="n">
        <v>19</v>
      </c>
      <c r="K480" s="4" t="n">
        <v>21.3</v>
      </c>
      <c r="L480" s="55" t="n">
        <v>23.4</v>
      </c>
      <c r="M480" s="4" t="n">
        <v>20.5</v>
      </c>
      <c r="N480" s="4" t="n">
        <v>21.5</v>
      </c>
      <c r="O480" s="5" t="n">
        <v>20</v>
      </c>
      <c r="P480" s="5" t="n">
        <v>7</v>
      </c>
      <c r="Q480" s="5" t="n">
        <v>0</v>
      </c>
      <c r="R480" s="5" t="n">
        <v>6</v>
      </c>
      <c r="S480" s="5" t="s">
        <v>48</v>
      </c>
      <c r="T480" s="5" t="s">
        <v>48</v>
      </c>
      <c r="U480" s="5" t="n">
        <v>27</v>
      </c>
      <c r="V480" s="5" t="n">
        <v>28</v>
      </c>
      <c r="W480" s="5" t="n">
        <v>27</v>
      </c>
      <c r="X480" s="5" t="n">
        <v>5</v>
      </c>
      <c r="Y480" s="5" t="n">
        <v>5</v>
      </c>
      <c r="Z480" s="5" t="n">
        <v>43</v>
      </c>
      <c r="AA480" s="5" t="n">
        <v>19688</v>
      </c>
      <c r="AB480" s="5" t="n">
        <v>12764</v>
      </c>
      <c r="AC480" s="5" t="n">
        <v>796</v>
      </c>
      <c r="AD480" s="6" t="n">
        <f aca="false">+(B480-B478)/(A480-A478)</f>
        <v>28.4584980238202</v>
      </c>
      <c r="AE480" s="33" t="n">
        <f aca="false">+(C480-C478)/(A480-A478)</f>
        <v>17.0750988142921</v>
      </c>
      <c r="AF480" s="6" t="n">
        <f aca="false">+AD480-AE480</f>
        <v>11.3833992095281</v>
      </c>
      <c r="AG480" s="6" t="n">
        <f aca="false">AVERAGE(D480:E480)</f>
        <v>4.25</v>
      </c>
      <c r="AH480" s="7" t="n">
        <f aca="false">(G480+G478)/2</f>
        <v>3</v>
      </c>
      <c r="AI480" s="7" t="n">
        <f aca="false">+G480-F480</f>
        <v>-0.0999999999999996</v>
      </c>
      <c r="AJ480" s="8" t="n">
        <f aca="false">(+A480-A478)*24</f>
        <v>21.0833333332557</v>
      </c>
      <c r="AK480" s="8" t="n">
        <f aca="false">+AB480-AB478</f>
        <v>7</v>
      </c>
      <c r="AL480" s="8" t="n">
        <f aca="false">+AK480/AJ480*100</f>
        <v>33.2015810277902</v>
      </c>
      <c r="AM480" s="9" t="n">
        <f aca="false">+(C480-C478)/AK480</f>
        <v>2.14285714285714</v>
      </c>
      <c r="AN480" s="8" t="n">
        <f aca="false">+AK480/AJ480*24</f>
        <v>7.96837944666965</v>
      </c>
      <c r="AO480" s="8" t="n">
        <f aca="false">+AC480-AC478</f>
        <v>0</v>
      </c>
      <c r="AP480" s="8" t="n">
        <f aca="false">+AO480/AJ480*24</f>
        <v>0</v>
      </c>
      <c r="AQ480" s="8" t="n">
        <f aca="false">+AA480-AA478</f>
        <v>18</v>
      </c>
      <c r="AR480" s="6" t="n">
        <f aca="false">+AQ480/AJ480</f>
        <v>0.853754940714605</v>
      </c>
      <c r="AS480" s="6" t="n">
        <f aca="false">+AR480*24</f>
        <v>20.4901185771505</v>
      </c>
      <c r="AT480" s="8" t="n">
        <f aca="false">+AJ480/AQ480*60</f>
        <v>70.2777777775191</v>
      </c>
      <c r="AU480" s="8" t="n">
        <f aca="false">+AK480/AQ480*60</f>
        <v>23.3333333333333</v>
      </c>
      <c r="AV480" s="0"/>
      <c r="AX480" s="0"/>
    </row>
    <row collapsed="false" customFormat="false" customHeight="false" hidden="false" ht="12.65" outlineLevel="0" r="481">
      <c r="A481" s="37" t="n">
        <v>41001.9236111111</v>
      </c>
      <c r="B481" s="0" t="n">
        <v>63630</v>
      </c>
      <c r="C481" s="5" t="n">
        <v>123001</v>
      </c>
      <c r="D481" s="4" t="n">
        <v>5.1</v>
      </c>
      <c r="E481" s="53" t="n">
        <v>-1.2</v>
      </c>
      <c r="F481" s="4" t="n">
        <v>0</v>
      </c>
      <c r="G481" s="4" t="n">
        <v>-2</v>
      </c>
      <c r="H481" s="4" t="n">
        <v>20.3</v>
      </c>
      <c r="I481" s="4" t="n">
        <v>20.9</v>
      </c>
      <c r="J481" s="4" t="n">
        <v>19</v>
      </c>
      <c r="K481" s="4" t="n">
        <v>21.9</v>
      </c>
      <c r="L481" s="55" t="n">
        <v>23.3</v>
      </c>
      <c r="M481" s="4" t="n">
        <v>20</v>
      </c>
      <c r="N481" s="4" t="n">
        <v>21</v>
      </c>
      <c r="O481" s="5" t="n">
        <v>20</v>
      </c>
      <c r="P481" s="5" t="n">
        <v>7</v>
      </c>
      <c r="Q481" s="5" t="n">
        <v>0</v>
      </c>
      <c r="R481" s="5" t="n">
        <v>6</v>
      </c>
      <c r="S481" s="5" t="s">
        <v>48</v>
      </c>
      <c r="T481" s="5" t="s">
        <v>48</v>
      </c>
      <c r="U481" s="5" t="n">
        <v>27</v>
      </c>
      <c r="V481" s="5" t="n">
        <v>32</v>
      </c>
      <c r="W481" s="5" t="n">
        <v>27</v>
      </c>
      <c r="X481" s="5" t="n">
        <v>5</v>
      </c>
      <c r="Y481" s="5" t="n">
        <v>5</v>
      </c>
      <c r="Z481" s="5" t="n">
        <v>46</v>
      </c>
      <c r="AA481" s="5" t="n">
        <v>19710</v>
      </c>
      <c r="AB481" s="5" t="n">
        <v>12774</v>
      </c>
      <c r="AC481" s="5" t="n">
        <v>796</v>
      </c>
      <c r="AD481" s="6" t="n">
        <f aca="false">+(B481-B480)/(A481-A480)</f>
        <v>34.4451827241992</v>
      </c>
      <c r="AE481" s="33" t="n">
        <f aca="false">+(C481-C480)/(A481-A480)</f>
        <v>20.0930232557829</v>
      </c>
      <c r="AF481" s="6" t="n">
        <f aca="false">+AD481-AE481</f>
        <v>14.3521594684163</v>
      </c>
      <c r="AG481" s="6" t="n">
        <f aca="false">AVERAGE(D481:E481)</f>
        <v>1.95</v>
      </c>
      <c r="AH481" s="7" t="n">
        <f aca="false">(G481+G480)/2</f>
        <v>1</v>
      </c>
      <c r="AI481" s="7" t="n">
        <f aca="false">+G481-F481</f>
        <v>-2</v>
      </c>
      <c r="AJ481" s="8" t="n">
        <f aca="false">(+A481-A480)*24</f>
        <v>25.0833333333721</v>
      </c>
      <c r="AK481" s="8" t="n">
        <f aca="false">+AB481-AB480</f>
        <v>10</v>
      </c>
      <c r="AL481" s="8" t="n">
        <f aca="false">+AK481/AJ481*100</f>
        <v>39.8671096344898</v>
      </c>
      <c r="AM481" s="9" t="n">
        <f aca="false">+(C481-C480)/AK481</f>
        <v>2.1</v>
      </c>
      <c r="AN481" s="8" t="n">
        <f aca="false">+AK481/AJ481*24</f>
        <v>9.56810631227756</v>
      </c>
      <c r="AO481" s="8" t="n">
        <f aca="false">+AC481-AC480</f>
        <v>0</v>
      </c>
      <c r="AP481" s="8" t="n">
        <f aca="false">+AO481/AJ481*24</f>
        <v>0</v>
      </c>
      <c r="AQ481" s="8" t="n">
        <f aca="false">+AA481-AA480</f>
        <v>22</v>
      </c>
      <c r="AR481" s="6" t="n">
        <f aca="false">+AQ481/AJ481</f>
        <v>0.877076411958776</v>
      </c>
      <c r="AS481" s="6" t="n">
        <f aca="false">+AR481*24</f>
        <v>21.0498338870106</v>
      </c>
      <c r="AT481" s="8" t="n">
        <f aca="false">+AJ481/AQ481*60</f>
        <v>68.4090909091968</v>
      </c>
      <c r="AU481" s="8" t="n">
        <f aca="false">+AK481/AQ481*60</f>
        <v>27.2727272727273</v>
      </c>
      <c r="AV481" s="0"/>
      <c r="AX481" s="0"/>
    </row>
    <row collapsed="false" customFormat="false" customHeight="false" hidden="false" ht="12.65" outlineLevel="0" r="482">
      <c r="A482" s="37" t="n">
        <v>41002.6458333333</v>
      </c>
      <c r="B482" s="0" t="n">
        <v>63651</v>
      </c>
      <c r="C482" s="5" t="n">
        <v>123016</v>
      </c>
      <c r="D482" s="4" t="n">
        <v>5.9</v>
      </c>
      <c r="E482" s="53" t="n">
        <v>-0.9</v>
      </c>
      <c r="F482" s="4" t="n">
        <v>5.6</v>
      </c>
      <c r="G482" s="4" t="n">
        <v>6</v>
      </c>
      <c r="H482" s="4" t="n">
        <v>21.1</v>
      </c>
      <c r="I482" s="4" t="n">
        <v>22.4</v>
      </c>
      <c r="J482" s="4" t="n">
        <v>20</v>
      </c>
      <c r="K482" s="4" t="n">
        <v>22.6</v>
      </c>
      <c r="L482" s="55" t="n">
        <v>23.4</v>
      </c>
      <c r="M482" s="4" t="n">
        <v>20</v>
      </c>
      <c r="N482" s="4" t="n">
        <v>21.5</v>
      </c>
      <c r="O482" s="5" t="n">
        <v>20</v>
      </c>
      <c r="P482" s="5" t="n">
        <v>7</v>
      </c>
      <c r="Q482" s="5" t="n">
        <v>0</v>
      </c>
      <c r="R482" s="5" t="n">
        <v>6</v>
      </c>
      <c r="S482" s="5" t="s">
        <v>48</v>
      </c>
      <c r="T482" s="5" t="s">
        <v>48</v>
      </c>
      <c r="U482" s="5" t="n">
        <v>23</v>
      </c>
      <c r="V482" s="5" t="n">
        <v>27</v>
      </c>
      <c r="W482" s="5" t="n">
        <v>23</v>
      </c>
      <c r="X482" s="5" t="n">
        <v>6</v>
      </c>
      <c r="Y482" s="5" t="n">
        <v>6</v>
      </c>
      <c r="Z482" s="5" t="n">
        <v>45</v>
      </c>
      <c r="AA482" s="5" t="n">
        <v>19724</v>
      </c>
      <c r="AB482" s="5" t="n">
        <v>12781</v>
      </c>
      <c r="AC482" s="5" t="n">
        <v>796</v>
      </c>
      <c r="AD482" s="6" t="n">
        <f aca="false">+(B482-B481)/(A482-A481)</f>
        <v>29.0769230767603</v>
      </c>
      <c r="AE482" s="33" t="n">
        <f aca="false">+(C482-C481)/(A482-A481)</f>
        <v>20.7692307691145</v>
      </c>
      <c r="AF482" s="6" t="n">
        <f aca="false">+AD482-AE482</f>
        <v>8.30769230764581</v>
      </c>
      <c r="AG482" s="6" t="n">
        <f aca="false">AVERAGE(D482:E482)</f>
        <v>2.5</v>
      </c>
      <c r="AH482" s="7" t="n">
        <f aca="false">(G482+G481)/2</f>
        <v>2</v>
      </c>
      <c r="AI482" s="7" t="n">
        <f aca="false">+G482-F482</f>
        <v>0.4</v>
      </c>
      <c r="AJ482" s="8" t="n">
        <f aca="false">(+A482-A481)*24</f>
        <v>17.3333333334303</v>
      </c>
      <c r="AK482" s="8" t="n">
        <f aca="false">+AB482-AB481</f>
        <v>7</v>
      </c>
      <c r="AL482" s="8" t="n">
        <f aca="false">+AK482/AJ482*100</f>
        <v>40.3846153843894</v>
      </c>
      <c r="AM482" s="9" t="n">
        <f aca="false">+(C482-C481)/AK482</f>
        <v>2.14285714285714</v>
      </c>
      <c r="AN482" s="8" t="n">
        <f aca="false">+AK482/AJ482*24</f>
        <v>9.69230769225345</v>
      </c>
      <c r="AO482" s="8" t="n">
        <f aca="false">+AC482-AC481</f>
        <v>0</v>
      </c>
      <c r="AP482" s="8" t="n">
        <f aca="false">+AO482/AJ482*24</f>
        <v>0</v>
      </c>
      <c r="AQ482" s="8" t="n">
        <f aca="false">+AA482-AA481</f>
        <v>14</v>
      </c>
      <c r="AR482" s="6" t="n">
        <f aca="false">+AQ482/AJ482</f>
        <v>0.807692307687787</v>
      </c>
      <c r="AS482" s="6" t="n">
        <f aca="false">+AR482*24</f>
        <v>19.3846153845069</v>
      </c>
      <c r="AT482" s="8" t="n">
        <f aca="false">+AJ482/AQ482*60</f>
        <v>74.28571428613</v>
      </c>
      <c r="AU482" s="8" t="n">
        <f aca="false">+AK482/AQ482*60</f>
        <v>30</v>
      </c>
      <c r="AV482" s="0"/>
      <c r="AX482" s="0"/>
    </row>
    <row collapsed="false" customFormat="false" customHeight="false" hidden="false" ht="12.65" outlineLevel="0" r="483">
      <c r="A483" s="37" t="n">
        <v>41003.625</v>
      </c>
      <c r="B483" s="0" t="n">
        <v>63690</v>
      </c>
      <c r="C483" s="5" t="n">
        <v>123037</v>
      </c>
      <c r="D483" s="4" t="n">
        <v>6.9</v>
      </c>
      <c r="E483" s="53" t="n">
        <v>-5.9</v>
      </c>
      <c r="F483" s="4" t="n">
        <v>5.8</v>
      </c>
      <c r="G483" s="4" t="n">
        <v>6</v>
      </c>
      <c r="H483" s="4" t="n">
        <v>21.1</v>
      </c>
      <c r="I483" s="4" t="n">
        <v>22.3</v>
      </c>
      <c r="J483" s="4" t="n">
        <v>20</v>
      </c>
      <c r="K483" s="4" t="n">
        <v>21.3</v>
      </c>
      <c r="L483" s="55" t="n">
        <v>23.4</v>
      </c>
      <c r="M483" s="4" t="n">
        <v>20.4</v>
      </c>
      <c r="N483" s="4" t="n">
        <v>21.5</v>
      </c>
      <c r="O483" s="5" t="n">
        <v>20</v>
      </c>
      <c r="P483" s="5" t="n">
        <v>7</v>
      </c>
      <c r="Q483" s="5" t="n">
        <v>0</v>
      </c>
      <c r="R483" s="5" t="n">
        <v>6</v>
      </c>
      <c r="S483" s="5" t="s">
        <v>48</v>
      </c>
      <c r="T483" s="5" t="s">
        <v>51</v>
      </c>
      <c r="U483" s="5" t="n">
        <v>51</v>
      </c>
      <c r="V483" s="5" t="s">
        <v>63</v>
      </c>
      <c r="W483" s="5" t="n">
        <v>24</v>
      </c>
      <c r="X483" s="5" t="n">
        <v>7</v>
      </c>
      <c r="Y483" s="5" t="n">
        <v>7</v>
      </c>
      <c r="Z483" s="5" t="n">
        <v>47</v>
      </c>
      <c r="AA483" s="5" t="n">
        <v>19746</v>
      </c>
      <c r="AB483" s="5" t="n">
        <v>12791</v>
      </c>
      <c r="AC483" s="5" t="n">
        <v>796</v>
      </c>
      <c r="AD483" s="6" t="n">
        <f aca="false">+(B483-B482)/(A483-A482)</f>
        <v>39.8297872341412</v>
      </c>
      <c r="AE483" s="33" t="n">
        <f aca="false">+(C483-C482)/(A483-A482)</f>
        <v>21.4468085106914</v>
      </c>
      <c r="AF483" s="6" t="n">
        <f aca="false">+AD483-AE483</f>
        <v>18.3829787234498</v>
      </c>
      <c r="AG483" s="6" t="n">
        <f aca="false">AVERAGE(D483:E483)</f>
        <v>0.5</v>
      </c>
      <c r="AH483" s="7" t="n">
        <f aca="false">(G483+G482)/2</f>
        <v>6</v>
      </c>
      <c r="AI483" s="7" t="n">
        <f aca="false">+G483-F483</f>
        <v>0.2</v>
      </c>
      <c r="AJ483" s="8" t="n">
        <f aca="false">(+A483-A482)*24</f>
        <v>23.4999999999418</v>
      </c>
      <c r="AK483" s="8" t="n">
        <f aca="false">+AB483-AB482</f>
        <v>10</v>
      </c>
      <c r="AL483" s="8" t="n">
        <f aca="false">+AK483/AJ483*100</f>
        <v>42.5531914894671</v>
      </c>
      <c r="AM483" s="9" t="n">
        <f aca="false">+(C483-C482)/AK483</f>
        <v>2.1</v>
      </c>
      <c r="AN483" s="8" t="n">
        <f aca="false">+AK483/AJ483*24</f>
        <v>10.2127659574721</v>
      </c>
      <c r="AO483" s="8" t="n">
        <f aca="false">+AC483-AC482</f>
        <v>0</v>
      </c>
      <c r="AP483" s="8" t="n">
        <f aca="false">+AO483/AJ483*24</f>
        <v>0</v>
      </c>
      <c r="AQ483" s="8" t="n">
        <f aca="false">+AA483-AA482</f>
        <v>22</v>
      </c>
      <c r="AR483" s="6" t="n">
        <f aca="false">+AQ483/AJ483</f>
        <v>0.936170212768276</v>
      </c>
      <c r="AS483" s="6" t="n">
        <f aca="false">+AR483*24</f>
        <v>22.4680851064386</v>
      </c>
      <c r="AT483" s="8" t="n">
        <f aca="false">+AJ483/AQ483*60</f>
        <v>64.0909090907504</v>
      </c>
      <c r="AU483" s="8" t="n">
        <f aca="false">+AK483/AQ483*60</f>
        <v>27.2727272727273</v>
      </c>
      <c r="AV483" s="0"/>
      <c r="AX483" s="0"/>
    </row>
    <row collapsed="false" customFormat="false" customHeight="false" hidden="false" ht="12.65" outlineLevel="0" r="484">
      <c r="A484" s="37" t="n">
        <v>41004.75</v>
      </c>
      <c r="B484" s="0" t="n">
        <v>63732</v>
      </c>
      <c r="C484" s="5" t="n">
        <v>123059</v>
      </c>
      <c r="D484" s="4" t="n">
        <v>9.9</v>
      </c>
      <c r="E484" s="53" t="n">
        <v>-0.9</v>
      </c>
      <c r="F484" s="4" t="n">
        <v>7.2</v>
      </c>
      <c r="G484" s="4" t="n">
        <v>8</v>
      </c>
      <c r="H484" s="4" t="n">
        <v>21.7</v>
      </c>
      <c r="I484" s="4" t="n">
        <v>22.4</v>
      </c>
      <c r="J484" s="4" t="n">
        <v>20</v>
      </c>
      <c r="K484" s="4" t="n">
        <v>21.5</v>
      </c>
      <c r="L484" s="55" t="n">
        <v>22.9</v>
      </c>
      <c r="M484" s="4" t="n">
        <v>20.5</v>
      </c>
      <c r="N484" s="4" t="n">
        <v>21</v>
      </c>
      <c r="O484" s="5" t="n">
        <v>20</v>
      </c>
      <c r="P484" s="5" t="n">
        <v>7</v>
      </c>
      <c r="Q484" s="5" t="n">
        <v>0</v>
      </c>
      <c r="R484" s="5" t="n">
        <v>6</v>
      </c>
      <c r="S484" s="5" t="s">
        <v>48</v>
      </c>
      <c r="T484" s="5" t="s">
        <v>48</v>
      </c>
      <c r="U484" s="5" t="n">
        <v>26</v>
      </c>
      <c r="V484" s="5" t="n">
        <v>26</v>
      </c>
      <c r="W484" s="5" t="n">
        <v>25</v>
      </c>
      <c r="X484" s="5" t="n">
        <v>3</v>
      </c>
      <c r="Y484" s="5" t="n">
        <v>0</v>
      </c>
      <c r="Z484" s="5" t="n">
        <v>55</v>
      </c>
      <c r="AA484" s="5" t="n">
        <v>19770</v>
      </c>
      <c r="AB484" s="5" t="n">
        <v>12800</v>
      </c>
      <c r="AC484" s="5" t="n">
        <v>796</v>
      </c>
      <c r="AD484" s="6" t="n">
        <f aca="false">+(B484-B483)/(A484-A483)</f>
        <v>37.3333333333333</v>
      </c>
      <c r="AE484" s="33" t="n">
        <f aca="false">+(C484-C483)/(A484-A483)</f>
        <v>19.5555555555556</v>
      </c>
      <c r="AF484" s="6" t="n">
        <f aca="false">+AD484-AE484</f>
        <v>17.7777777777778</v>
      </c>
      <c r="AG484" s="6" t="n">
        <f aca="false">AVERAGE(D484:E484)</f>
        <v>4.5</v>
      </c>
      <c r="AH484" s="7" t="n">
        <f aca="false">(G484+G483)/2</f>
        <v>7</v>
      </c>
      <c r="AI484" s="7" t="n">
        <f aca="false">+G484-F484</f>
        <v>0.8</v>
      </c>
      <c r="AJ484" s="8" t="n">
        <f aca="false">(+A484-A483)*24</f>
        <v>27</v>
      </c>
      <c r="AK484" s="8" t="n">
        <f aca="false">+AB484-AB483</f>
        <v>9</v>
      </c>
      <c r="AL484" s="8" t="n">
        <f aca="false">+AK484/AJ484*100</f>
        <v>33.3333333333333</v>
      </c>
      <c r="AM484" s="9" t="n">
        <f aca="false">+(C484-C483)/AK484</f>
        <v>2.44444444444444</v>
      </c>
      <c r="AN484" s="8" t="n">
        <f aca="false">+AK484/AJ484*24</f>
        <v>8</v>
      </c>
      <c r="AO484" s="8" t="n">
        <f aca="false">+AC484-AC483</f>
        <v>0</v>
      </c>
      <c r="AP484" s="8" t="n">
        <f aca="false">+AO484/AJ484*24</f>
        <v>0</v>
      </c>
      <c r="AQ484" s="8" t="n">
        <f aca="false">+AA484-AA483</f>
        <v>24</v>
      </c>
      <c r="AR484" s="6" t="n">
        <f aca="false">+AQ484/AJ484</f>
        <v>0.888888888888889</v>
      </c>
      <c r="AS484" s="6" t="n">
        <f aca="false">+AR484*24</f>
        <v>21.3333333333333</v>
      </c>
      <c r="AT484" s="8" t="n">
        <f aca="false">+AJ484/AQ484*60</f>
        <v>67.5</v>
      </c>
      <c r="AU484" s="8" t="n">
        <f aca="false">+AK484/AQ484*60</f>
        <v>22.5</v>
      </c>
      <c r="AV484" s="0" t="s">
        <v>259</v>
      </c>
      <c r="AX484" s="0"/>
    </row>
    <row collapsed="false" customFormat="false" customHeight="false" hidden="false" ht="12.65" outlineLevel="0" r="485">
      <c r="A485" s="37" t="n">
        <v>41005.875</v>
      </c>
      <c r="B485" s="0" t="n">
        <v>63782</v>
      </c>
      <c r="C485" s="5" t="n">
        <v>123081</v>
      </c>
      <c r="D485" s="4" t="n">
        <v>7.9</v>
      </c>
      <c r="E485" s="53" t="n">
        <v>0.5</v>
      </c>
      <c r="F485" s="4" t="n">
        <v>1.3</v>
      </c>
      <c r="G485" s="4" t="n">
        <v>1</v>
      </c>
      <c r="H485" s="4" t="n">
        <v>20.8</v>
      </c>
      <c r="I485" s="4" t="n">
        <v>22.4</v>
      </c>
      <c r="J485" s="4" t="n">
        <v>20</v>
      </c>
      <c r="K485" s="4" t="n">
        <v>22.6</v>
      </c>
      <c r="L485" s="55" t="n">
        <v>22.9</v>
      </c>
      <c r="M485" s="4" t="n">
        <v>20.5</v>
      </c>
      <c r="N485" s="4" t="n">
        <v>21.5</v>
      </c>
      <c r="O485" s="5" t="n">
        <v>20</v>
      </c>
      <c r="P485" s="5" t="n">
        <v>7</v>
      </c>
      <c r="Q485" s="5" t="n">
        <v>0</v>
      </c>
      <c r="R485" s="5" t="n">
        <v>6</v>
      </c>
      <c r="S485" s="5" t="s">
        <v>51</v>
      </c>
      <c r="T485" s="5" t="s">
        <v>48</v>
      </c>
      <c r="U485" s="5" t="n">
        <v>35</v>
      </c>
      <c r="V485" s="5" t="n">
        <v>30</v>
      </c>
      <c r="W485" s="5" t="n">
        <v>26</v>
      </c>
      <c r="X485" s="5" t="n">
        <v>4</v>
      </c>
      <c r="Y485" s="5" t="n">
        <v>0</v>
      </c>
      <c r="Z485" s="5" t="n">
        <v>47</v>
      </c>
      <c r="AA485" s="5" t="n">
        <v>19798</v>
      </c>
      <c r="AB485" s="5" t="n">
        <v>12810</v>
      </c>
      <c r="AC485" s="5" t="n">
        <v>796</v>
      </c>
      <c r="AD485" s="6" t="n">
        <f aca="false">+(B485-B484)/(A485-A484)</f>
        <v>44.4444444444444</v>
      </c>
      <c r="AE485" s="33" t="n">
        <f aca="false">+(C485-C484)/(A485-A484)</f>
        <v>19.5555555555556</v>
      </c>
      <c r="AF485" s="6" t="n">
        <f aca="false">+AD485-AE485</f>
        <v>24.8888888888889</v>
      </c>
      <c r="AG485" s="6" t="n">
        <f aca="false">AVERAGE(D485:E485)</f>
        <v>4.2</v>
      </c>
      <c r="AH485" s="7" t="n">
        <f aca="false">(G485+G484)/2</f>
        <v>4.5</v>
      </c>
      <c r="AI485" s="7" t="n">
        <f aca="false">+G485-F485</f>
        <v>-0.3</v>
      </c>
      <c r="AJ485" s="8" t="n">
        <f aca="false">(+A485-A484)*24</f>
        <v>27</v>
      </c>
      <c r="AK485" s="8" t="n">
        <f aca="false">+AB485-AB484</f>
        <v>10</v>
      </c>
      <c r="AL485" s="8" t="n">
        <f aca="false">+AK485/AJ485*100</f>
        <v>37.037037037037</v>
      </c>
      <c r="AM485" s="9" t="n">
        <f aca="false">+(C485-C484)/AK485</f>
        <v>2.2</v>
      </c>
      <c r="AN485" s="8" t="n">
        <f aca="false">+AK485/AJ485*24</f>
        <v>8.88888888888889</v>
      </c>
      <c r="AO485" s="8" t="n">
        <f aca="false">+AC485-AC484</f>
        <v>0</v>
      </c>
      <c r="AP485" s="8" t="n">
        <f aca="false">+AO485/AJ485*24</f>
        <v>0</v>
      </c>
      <c r="AQ485" s="8" t="n">
        <f aca="false">+AA485-AA484</f>
        <v>28</v>
      </c>
      <c r="AR485" s="6" t="n">
        <f aca="false">+AQ485/AJ485</f>
        <v>1.03703703703704</v>
      </c>
      <c r="AS485" s="6" t="n">
        <f aca="false">+AR485*24</f>
        <v>24.8888888888889</v>
      </c>
      <c r="AT485" s="8" t="n">
        <f aca="false">+AJ485/AQ485*60</f>
        <v>57.8571428571429</v>
      </c>
      <c r="AU485" s="8" t="n">
        <f aca="false">+AK485/AQ485*60</f>
        <v>21.4285714285714</v>
      </c>
      <c r="AV485" s="0" t="s">
        <v>260</v>
      </c>
      <c r="AX485" s="0"/>
    </row>
    <row collapsed="false" customFormat="false" customHeight="false" hidden="false" ht="12.65" outlineLevel="0" r="486">
      <c r="A486" s="37" t="n">
        <v>41007.625</v>
      </c>
      <c r="B486" s="0" t="n">
        <v>63854</v>
      </c>
      <c r="C486" s="5" t="n">
        <v>123116</v>
      </c>
      <c r="D486" s="4" t="n">
        <v>8.9</v>
      </c>
      <c r="E486" s="53" t="n">
        <v>-3.4</v>
      </c>
      <c r="F486" s="4" t="n">
        <v>7.8</v>
      </c>
      <c r="G486" s="4" t="n">
        <v>8</v>
      </c>
      <c r="H486" s="4" t="n">
        <v>21.3</v>
      </c>
      <c r="I486" s="4" t="n">
        <v>22.1</v>
      </c>
      <c r="J486" s="4" t="n">
        <v>19.2</v>
      </c>
      <c r="K486" s="4" t="n">
        <v>23.3</v>
      </c>
      <c r="L486" s="55" t="n">
        <v>23.9</v>
      </c>
      <c r="M486" s="4" t="n">
        <v>20.5</v>
      </c>
      <c r="N486" s="4" t="n">
        <v>22.5</v>
      </c>
      <c r="O486" s="5" t="n">
        <v>20</v>
      </c>
      <c r="P486" s="5" t="n">
        <v>7</v>
      </c>
      <c r="Q486" s="5" t="n">
        <v>0</v>
      </c>
      <c r="R486" s="5" t="n">
        <v>6</v>
      </c>
      <c r="S486" s="5" t="s">
        <v>51</v>
      </c>
      <c r="T486" s="5" t="s">
        <v>48</v>
      </c>
      <c r="U486" s="5" t="n">
        <v>56</v>
      </c>
      <c r="V486" s="5" t="s">
        <v>63</v>
      </c>
      <c r="W486" s="5" t="n">
        <v>28</v>
      </c>
      <c r="X486" s="5" t="n">
        <v>4</v>
      </c>
      <c r="Y486" s="5" t="n">
        <v>1</v>
      </c>
      <c r="Z486" s="5" t="n">
        <v>52</v>
      </c>
      <c r="AA486" s="5" t="n">
        <v>19838</v>
      </c>
      <c r="AB486" s="5" t="n">
        <v>12827</v>
      </c>
      <c r="AC486" s="5" t="n">
        <v>796</v>
      </c>
      <c r="AD486" s="6" t="n">
        <f aca="false">+(B486-B485)/(A486-A485)</f>
        <v>41.1428571428572</v>
      </c>
      <c r="AE486" s="33" t="n">
        <f aca="false">+(C486-C485)/(A486-A485)</f>
        <v>20</v>
      </c>
      <c r="AF486" s="6" t="n">
        <f aca="false">+AD486-AE486</f>
        <v>21.1428571428571</v>
      </c>
      <c r="AG486" s="6" t="n">
        <f aca="false">AVERAGE(D486:E486)</f>
        <v>2.75</v>
      </c>
      <c r="AH486" s="7" t="n">
        <f aca="false">(G486+G485)/2</f>
        <v>4.5</v>
      </c>
      <c r="AI486" s="7" t="n">
        <f aca="false">+G486-F486</f>
        <v>0.2</v>
      </c>
      <c r="AJ486" s="8" t="n">
        <f aca="false">(+A486-A485)*24</f>
        <v>42</v>
      </c>
      <c r="AK486" s="8" t="n">
        <f aca="false">+AB486-AB485</f>
        <v>17</v>
      </c>
      <c r="AL486" s="8" t="n">
        <f aca="false">+AK486/AJ486*100</f>
        <v>40.4761904761905</v>
      </c>
      <c r="AM486" s="9" t="n">
        <f aca="false">+(C486-C485)/AK486</f>
        <v>2.05882352941176</v>
      </c>
      <c r="AN486" s="8" t="n">
        <f aca="false">+AK486/AJ486*24</f>
        <v>9.71428571428572</v>
      </c>
      <c r="AO486" s="8" t="n">
        <f aca="false">+AC486-AC485</f>
        <v>0</v>
      </c>
      <c r="AP486" s="8" t="n">
        <f aca="false">+AO486/AJ486*24</f>
        <v>0</v>
      </c>
      <c r="AQ486" s="8" t="n">
        <f aca="false">+AA486-AA485</f>
        <v>40</v>
      </c>
      <c r="AR486" s="6" t="n">
        <f aca="false">+AQ486/AJ486</f>
        <v>0.952380952380952</v>
      </c>
      <c r="AS486" s="6" t="n">
        <f aca="false">+AR486*24</f>
        <v>22.8571428571429</v>
      </c>
      <c r="AT486" s="8" t="n">
        <f aca="false">+AJ486/AQ486*60</f>
        <v>63</v>
      </c>
      <c r="AU486" s="8" t="n">
        <f aca="false">+AK486/AQ486*60</f>
        <v>25.5</v>
      </c>
      <c r="AV486" s="0"/>
      <c r="AX486" s="0"/>
    </row>
    <row collapsed="false" customFormat="false" customHeight="false" hidden="false" ht="12.65" outlineLevel="0" r="487">
      <c r="A487" s="37" t="n">
        <v>41008.84375</v>
      </c>
      <c r="B487" s="0" t="n">
        <v>63914</v>
      </c>
      <c r="C487" s="5" t="n">
        <v>123149</v>
      </c>
      <c r="D487" s="4" t="n">
        <v>8.4</v>
      </c>
      <c r="E487" s="53" t="n">
        <v>2.5</v>
      </c>
      <c r="F487" s="4" t="n">
        <v>4.8</v>
      </c>
      <c r="G487" s="4" t="n">
        <v>6</v>
      </c>
      <c r="H487" s="4" t="n">
        <v>22.3</v>
      </c>
      <c r="I487" s="4" t="n">
        <v>22.4</v>
      </c>
      <c r="J487" s="4" t="n">
        <v>20.4</v>
      </c>
      <c r="K487" s="4" t="n">
        <v>23.4</v>
      </c>
      <c r="L487" s="55" t="n">
        <v>23.4</v>
      </c>
      <c r="M487" s="4" t="n">
        <v>20</v>
      </c>
      <c r="N487" s="4" t="n">
        <v>22.5</v>
      </c>
      <c r="O487" s="5" t="n">
        <v>23</v>
      </c>
      <c r="P487" s="5" t="n">
        <v>7</v>
      </c>
      <c r="Q487" s="5" t="n">
        <v>0</v>
      </c>
      <c r="R487" s="5" t="n">
        <v>6</v>
      </c>
      <c r="S487" s="5" t="s">
        <v>48</v>
      </c>
      <c r="T487" s="5" t="s">
        <v>48</v>
      </c>
      <c r="U487" s="5" t="n">
        <v>34</v>
      </c>
      <c r="V487" s="5" t="n">
        <v>39</v>
      </c>
      <c r="W487" s="5" t="n">
        <v>34</v>
      </c>
      <c r="X487" s="5" t="n">
        <v>2</v>
      </c>
      <c r="Y487" s="5" t="n">
        <v>4</v>
      </c>
      <c r="Z487" s="5" t="n">
        <v>45</v>
      </c>
      <c r="AA487" s="5" t="n">
        <v>19865</v>
      </c>
      <c r="AB487" s="5" t="n">
        <v>12841</v>
      </c>
      <c r="AC487" s="5" t="n">
        <v>797</v>
      </c>
      <c r="AD487" s="6" t="n">
        <f aca="false">+(B487-B486)/(A487-A486)</f>
        <v>49.2307692307692</v>
      </c>
      <c r="AE487" s="33" t="n">
        <f aca="false">+(C487-C486)/(A487-A486)</f>
        <v>27.0769230769231</v>
      </c>
      <c r="AF487" s="6" t="n">
        <f aca="false">+AD487-AE487</f>
        <v>22.1538461538462</v>
      </c>
      <c r="AG487" s="6" t="n">
        <f aca="false">AVERAGE(D487:E487)</f>
        <v>5.45</v>
      </c>
      <c r="AH487" s="7" t="n">
        <f aca="false">(G487+G486)/2</f>
        <v>7</v>
      </c>
      <c r="AI487" s="7" t="n">
        <f aca="false">+G487-F487</f>
        <v>1.2</v>
      </c>
      <c r="AJ487" s="8" t="n">
        <f aca="false">(+A487-A486)*24</f>
        <v>29.25</v>
      </c>
      <c r="AK487" s="8" t="n">
        <f aca="false">+AB487-AB486</f>
        <v>14</v>
      </c>
      <c r="AL487" s="8" t="n">
        <f aca="false">+AK487/AJ487*100</f>
        <v>47.8632478632479</v>
      </c>
      <c r="AM487" s="9" t="n">
        <f aca="false">+(C487-C486)/AK487</f>
        <v>2.35714285714286</v>
      </c>
      <c r="AN487" s="8" t="n">
        <f aca="false">+AK487/AJ487*24</f>
        <v>11.4871794871795</v>
      </c>
      <c r="AO487" s="8" t="n">
        <f aca="false">+AC487-AC486</f>
        <v>1</v>
      </c>
      <c r="AP487" s="8" t="n">
        <f aca="false">+AO487/AJ487*24</f>
        <v>0.820512820512821</v>
      </c>
      <c r="AQ487" s="8" t="n">
        <f aca="false">+AA487-AA486</f>
        <v>27</v>
      </c>
      <c r="AR487" s="6" t="n">
        <f aca="false">+AQ487/AJ487</f>
        <v>0.923076923076923</v>
      </c>
      <c r="AS487" s="6" t="n">
        <f aca="false">+AR487*24</f>
        <v>22.1538461538462</v>
      </c>
      <c r="AT487" s="8" t="n">
        <f aca="false">+AJ487/AQ487*60</f>
        <v>65</v>
      </c>
      <c r="AU487" s="8" t="n">
        <f aca="false">+AK487/AQ487*60</f>
        <v>31.1111111111111</v>
      </c>
      <c r="AV487" s="0" t="s">
        <v>261</v>
      </c>
      <c r="AX487" s="0"/>
    </row>
    <row collapsed="false" customFormat="false" customHeight="false" hidden="false" ht="12.65" outlineLevel="0" r="488">
      <c r="A488" s="37" t="n">
        <v>41009.75</v>
      </c>
      <c r="B488" s="0" t="n">
        <v>63951</v>
      </c>
      <c r="C488" s="5" t="n">
        <v>123167</v>
      </c>
      <c r="D488" s="4" t="n">
        <v>7.4</v>
      </c>
      <c r="E488" s="53" t="n">
        <v>4.5</v>
      </c>
      <c r="F488" s="4" t="n">
        <v>6.2</v>
      </c>
      <c r="G488" s="4" t="n">
        <v>8</v>
      </c>
      <c r="H488" s="4" t="n">
        <v>20.1</v>
      </c>
      <c r="I488" s="4" t="n">
        <v>22.4</v>
      </c>
      <c r="J488" s="4" t="n">
        <v>20.1</v>
      </c>
      <c r="K488" s="4" t="n">
        <v>21.8</v>
      </c>
      <c r="L488" s="55" t="n">
        <v>23.4</v>
      </c>
      <c r="M488" s="4" t="n">
        <v>20.5</v>
      </c>
      <c r="N488" s="4" t="n">
        <v>21</v>
      </c>
      <c r="O488" s="5" t="n">
        <v>21</v>
      </c>
      <c r="P488" s="5" t="n">
        <v>7</v>
      </c>
      <c r="Q488" s="5" t="n">
        <v>0</v>
      </c>
      <c r="R488" s="5" t="n">
        <v>6</v>
      </c>
      <c r="S488" s="5" t="s">
        <v>51</v>
      </c>
      <c r="T488" s="5" t="s">
        <v>48</v>
      </c>
      <c r="U488" s="5" t="n">
        <v>39</v>
      </c>
      <c r="V488" s="5" t="n">
        <v>32</v>
      </c>
      <c r="W488" s="5" t="n">
        <v>31</v>
      </c>
      <c r="X488" s="5" t="n">
        <v>2</v>
      </c>
      <c r="Y488" s="5" t="n">
        <v>-1</v>
      </c>
      <c r="Z488" s="5" t="n">
        <v>44</v>
      </c>
      <c r="AA488" s="5" t="n">
        <v>19884</v>
      </c>
      <c r="AB488" s="5" t="n">
        <v>12850</v>
      </c>
      <c r="AC488" s="5" t="n">
        <v>797</v>
      </c>
      <c r="AD488" s="6" t="n">
        <f aca="false">+(B488-B487)/(A488-A487)</f>
        <v>40.8275862068966</v>
      </c>
      <c r="AE488" s="33" t="n">
        <f aca="false">+(C488-C487)/(A488-A487)</f>
        <v>19.8620689655172</v>
      </c>
      <c r="AF488" s="6" t="n">
        <f aca="false">+AD488-AE488</f>
        <v>20.9655172413793</v>
      </c>
      <c r="AG488" s="6" t="n">
        <f aca="false">AVERAGE(D488:E488)</f>
        <v>5.95</v>
      </c>
      <c r="AH488" s="7" t="n">
        <f aca="false">(G488+G487)/2</f>
        <v>7</v>
      </c>
      <c r="AI488" s="7" t="n">
        <f aca="false">+G488-F488</f>
        <v>1.8</v>
      </c>
      <c r="AJ488" s="8" t="n">
        <f aca="false">(+A488-A487)*24</f>
        <v>21.75</v>
      </c>
      <c r="AK488" s="8" t="n">
        <f aca="false">+AB488-AB487</f>
        <v>9</v>
      </c>
      <c r="AL488" s="8" t="n">
        <f aca="false">+AK488/AJ488*100</f>
        <v>41.3793103448276</v>
      </c>
      <c r="AM488" s="9" t="n">
        <f aca="false">+(C488-C487)/AK488</f>
        <v>2</v>
      </c>
      <c r="AN488" s="8" t="n">
        <f aca="false">+AK488/AJ488*24</f>
        <v>9.93103448275862</v>
      </c>
      <c r="AO488" s="8" t="n">
        <f aca="false">+AC488-AC487</f>
        <v>0</v>
      </c>
      <c r="AP488" s="8" t="n">
        <f aca="false">+AO488/AJ488*24</f>
        <v>0</v>
      </c>
      <c r="AQ488" s="8" t="n">
        <f aca="false">+AA488-AA487</f>
        <v>19</v>
      </c>
      <c r="AR488" s="6" t="n">
        <f aca="false">+AQ488/AJ488</f>
        <v>0.873563218390805</v>
      </c>
      <c r="AS488" s="6" t="n">
        <f aca="false">+AR488*24</f>
        <v>20.9655172413793</v>
      </c>
      <c r="AT488" s="8" t="n">
        <f aca="false">+AJ488/AQ488*60</f>
        <v>68.6842105263158</v>
      </c>
      <c r="AU488" s="8" t="n">
        <f aca="false">+AK488/AQ488*60</f>
        <v>28.4210526315789</v>
      </c>
      <c r="AV488" s="0"/>
      <c r="AX488" s="0"/>
    </row>
    <row collapsed="false" customFormat="false" customHeight="false" hidden="false" ht="12.65" outlineLevel="0" r="489">
      <c r="A489" s="37" t="n">
        <v>41010.6666666667</v>
      </c>
      <c r="B489" s="0" t="n">
        <v>63982</v>
      </c>
      <c r="C489" s="5" t="n">
        <v>123186</v>
      </c>
      <c r="D489" s="4" t="n">
        <v>9.9</v>
      </c>
      <c r="E489" s="53" t="n">
        <v>2</v>
      </c>
      <c r="F489" s="4" t="n">
        <v>9.6</v>
      </c>
      <c r="G489" s="4" t="n">
        <v>10</v>
      </c>
      <c r="H489" s="4" t="n">
        <v>22.3</v>
      </c>
      <c r="I489" s="4" t="n">
        <v>22.4</v>
      </c>
      <c r="J489" s="4" t="n">
        <v>20.1</v>
      </c>
      <c r="K489" s="4" t="n">
        <v>22.3</v>
      </c>
      <c r="L489" s="55" t="n">
        <v>22.4</v>
      </c>
      <c r="M489" s="4" t="n">
        <v>20.6</v>
      </c>
      <c r="N489" s="4" t="n">
        <v>21.5</v>
      </c>
      <c r="O489" s="5" t="n">
        <v>21</v>
      </c>
      <c r="P489" s="5" t="n">
        <v>7</v>
      </c>
      <c r="Q489" s="5" t="n">
        <v>0</v>
      </c>
      <c r="R489" s="5" t="n">
        <v>6</v>
      </c>
      <c r="S489" s="5" t="s">
        <v>51</v>
      </c>
      <c r="T489" s="5" t="s">
        <v>48</v>
      </c>
      <c r="U489" s="5" t="n">
        <v>39</v>
      </c>
      <c r="V489" s="5" t="n">
        <v>31</v>
      </c>
      <c r="W489" s="5" t="n">
        <v>31</v>
      </c>
      <c r="X489" s="5" t="n">
        <v>3</v>
      </c>
      <c r="Y489" s="5" t="n">
        <v>0</v>
      </c>
      <c r="Z489" s="5" t="n">
        <v>46</v>
      </c>
      <c r="AA489" s="5" t="n">
        <v>19904</v>
      </c>
      <c r="AB489" s="5" t="n">
        <v>12858</v>
      </c>
      <c r="AC489" s="5" t="n">
        <v>797</v>
      </c>
      <c r="AD489" s="6" t="n">
        <f aca="false">+(B489-B488)/(A489-A488)</f>
        <v>33.8181818182713</v>
      </c>
      <c r="AE489" s="33" t="n">
        <f aca="false">+(C489-C488)/(A489-A488)</f>
        <v>20.7272727273276</v>
      </c>
      <c r="AF489" s="6" t="n">
        <f aca="false">+AD489-AE489</f>
        <v>13.0909090909437</v>
      </c>
      <c r="AG489" s="6" t="n">
        <f aca="false">AVERAGE(D489:E489)</f>
        <v>5.95</v>
      </c>
      <c r="AH489" s="7" t="n">
        <f aca="false">(G489+G488)/2</f>
        <v>9</v>
      </c>
      <c r="AI489" s="7" t="n">
        <f aca="false">+G489-F489</f>
        <v>0.4</v>
      </c>
      <c r="AJ489" s="8" t="n">
        <f aca="false">(+A489-A488)*24</f>
        <v>21.9999999999418</v>
      </c>
      <c r="AK489" s="8" t="n">
        <f aca="false">+AB489-AB488</f>
        <v>8</v>
      </c>
      <c r="AL489" s="8" t="n">
        <f aca="false">+AK489/AJ489*100</f>
        <v>36.3636363637326</v>
      </c>
      <c r="AM489" s="9" t="n">
        <f aca="false">+(C489-C488)/AK489</f>
        <v>2.375</v>
      </c>
      <c r="AN489" s="8" t="n">
        <f aca="false">+AK489/AJ489*24</f>
        <v>8.72727272729582</v>
      </c>
      <c r="AO489" s="8" t="n">
        <f aca="false">+AC489-AC488</f>
        <v>0</v>
      </c>
      <c r="AP489" s="8" t="n">
        <f aca="false">+AO489/AJ489*24</f>
        <v>0</v>
      </c>
      <c r="AQ489" s="8" t="n">
        <f aca="false">+AA489-AA488</f>
        <v>20</v>
      </c>
      <c r="AR489" s="6" t="n">
        <f aca="false">+AQ489/AJ489</f>
        <v>0.909090909093314</v>
      </c>
      <c r="AS489" s="6" t="n">
        <f aca="false">+AR489*24</f>
        <v>21.8181818182395</v>
      </c>
      <c r="AT489" s="8" t="n">
        <f aca="false">+AJ489/AQ489*60</f>
        <v>65.9999999998254</v>
      </c>
      <c r="AU489" s="8" t="n">
        <f aca="false">+AK489/AQ489*60</f>
        <v>24</v>
      </c>
      <c r="AV489" s="0"/>
      <c r="AX489" s="0"/>
    </row>
    <row collapsed="false" customFormat="false" customHeight="false" hidden="false" ht="12.65" outlineLevel="0" r="490">
      <c r="A490" s="37" t="n">
        <v>41011.46875</v>
      </c>
      <c r="B490" s="0" t="n">
        <v>64011</v>
      </c>
      <c r="C490" s="5" t="n">
        <v>123200</v>
      </c>
      <c r="D490" s="4" t="n">
        <v>10.8</v>
      </c>
      <c r="E490" s="53" t="n">
        <v>4</v>
      </c>
      <c r="F490" s="4" t="n">
        <v>7.8</v>
      </c>
      <c r="G490" s="4" t="n">
        <v>8</v>
      </c>
      <c r="H490" s="4" t="n">
        <v>22.4</v>
      </c>
      <c r="I490" s="4" t="n">
        <v>22.6</v>
      </c>
      <c r="J490" s="4" t="n">
        <v>22</v>
      </c>
      <c r="K490" s="4" t="n">
        <v>21.4</v>
      </c>
      <c r="L490" s="55" t="n">
        <v>22.9</v>
      </c>
      <c r="M490" s="4" t="n">
        <v>21</v>
      </c>
      <c r="N490" s="4" t="n">
        <v>21</v>
      </c>
      <c r="O490" s="5" t="n">
        <v>21</v>
      </c>
      <c r="P490" s="5" t="n">
        <v>7</v>
      </c>
      <c r="Q490" s="5" t="n">
        <v>0</v>
      </c>
      <c r="R490" s="5" t="n">
        <v>6</v>
      </c>
      <c r="S490" s="5" t="s">
        <v>48</v>
      </c>
      <c r="T490" s="5" t="s">
        <v>48</v>
      </c>
      <c r="U490" s="5" t="n">
        <v>28</v>
      </c>
      <c r="V490" s="5" t="n">
        <v>32</v>
      </c>
      <c r="W490" s="5" t="n">
        <v>28</v>
      </c>
      <c r="X490" s="5" t="n">
        <v>4</v>
      </c>
      <c r="Y490" s="5" t="n">
        <v>5</v>
      </c>
      <c r="Z490" s="5" t="n">
        <v>42</v>
      </c>
      <c r="AA490" s="5" t="n">
        <v>19922</v>
      </c>
      <c r="AB490" s="5" t="n">
        <v>12865</v>
      </c>
      <c r="AC490" s="5" t="n">
        <v>797</v>
      </c>
      <c r="AD490" s="6" t="n">
        <f aca="false">+(B490-B489)/(A490-A489)</f>
        <v>36.1558441557348</v>
      </c>
      <c r="AE490" s="33" t="n">
        <f aca="false">+(C490-C489)/(A490-A489)</f>
        <v>17.4545454544927</v>
      </c>
      <c r="AF490" s="6" t="n">
        <f aca="false">+AD490-AE490</f>
        <v>18.7012987012421</v>
      </c>
      <c r="AG490" s="6" t="n">
        <f aca="false">AVERAGE(D490:E490)</f>
        <v>7.4</v>
      </c>
      <c r="AH490" s="7" t="n">
        <f aca="false">(G490+G489)/2</f>
        <v>9</v>
      </c>
      <c r="AI490" s="7" t="n">
        <f aca="false">+G490-F490</f>
        <v>0.2</v>
      </c>
      <c r="AJ490" s="8" t="n">
        <f aca="false">(+A490-A489)*24</f>
        <v>19.2500000000582</v>
      </c>
      <c r="AK490" s="8" t="n">
        <f aca="false">+AB490-AB489</f>
        <v>7</v>
      </c>
      <c r="AL490" s="8" t="n">
        <f aca="false">+AK490/AJ490*100</f>
        <v>36.3636363635264</v>
      </c>
      <c r="AM490" s="9" t="n">
        <f aca="false">+(C490-C489)/AK490</f>
        <v>2</v>
      </c>
      <c r="AN490" s="8" t="n">
        <f aca="false">+AK490/AJ490*24</f>
        <v>8.72727272724634</v>
      </c>
      <c r="AO490" s="8" t="n">
        <f aca="false">+AC490-AC489</f>
        <v>0</v>
      </c>
      <c r="AP490" s="8" t="n">
        <f aca="false">+AO490/AJ490*24</f>
        <v>0</v>
      </c>
      <c r="AQ490" s="8" t="n">
        <f aca="false">+AA490-AA489</f>
        <v>18</v>
      </c>
      <c r="AR490" s="6" t="n">
        <f aca="false">+AQ490/AJ490</f>
        <v>0.935064935062108</v>
      </c>
      <c r="AS490" s="6" t="n">
        <f aca="false">+AR490*24</f>
        <v>22.4415584414906</v>
      </c>
      <c r="AT490" s="8" t="n">
        <f aca="false">+AJ490/AQ490*60</f>
        <v>64.1666666668607</v>
      </c>
      <c r="AU490" s="8" t="n">
        <f aca="false">+AK490/AQ490*60</f>
        <v>23.3333333333333</v>
      </c>
      <c r="AV490" s="0"/>
      <c r="AX490" s="0"/>
    </row>
    <row collapsed="false" customFormat="false" customHeight="false" hidden="false" ht="12.65" outlineLevel="0" r="491">
      <c r="A491" s="37" t="n">
        <v>41013.625</v>
      </c>
      <c r="B491" s="0" t="n">
        <v>64076</v>
      </c>
      <c r="C491" s="5" t="n">
        <v>123238</v>
      </c>
      <c r="D491" s="4" t="n">
        <v>12.4</v>
      </c>
      <c r="E491" s="53" t="n">
        <v>0.5</v>
      </c>
      <c r="F491" s="4" t="n">
        <v>9.5</v>
      </c>
      <c r="G491" s="4" t="n">
        <v>10</v>
      </c>
      <c r="H491" s="4" t="n">
        <v>21.5</v>
      </c>
      <c r="I491" s="4" t="n">
        <v>22.4</v>
      </c>
      <c r="J491" s="4" t="n">
        <v>19.5</v>
      </c>
      <c r="K491" s="4" t="n">
        <v>22.4</v>
      </c>
      <c r="L491" s="55" t="n">
        <v>23.9</v>
      </c>
      <c r="M491" s="4" t="n">
        <v>20.8</v>
      </c>
      <c r="N491" s="4" t="n">
        <v>21.5</v>
      </c>
      <c r="O491" s="5" t="n">
        <v>21</v>
      </c>
      <c r="P491" s="5" t="n">
        <v>7</v>
      </c>
      <c r="Q491" s="5" t="n">
        <v>0</v>
      </c>
      <c r="R491" s="5" t="n">
        <v>6</v>
      </c>
      <c r="S491" s="5" t="s">
        <v>48</v>
      </c>
      <c r="T491" s="5" t="s">
        <v>48</v>
      </c>
      <c r="U491" s="5" t="n">
        <v>27</v>
      </c>
      <c r="V491" s="5" t="n">
        <v>31</v>
      </c>
      <c r="W491" s="5" t="n">
        <v>27</v>
      </c>
      <c r="X491" s="5" t="n">
        <v>3</v>
      </c>
      <c r="Y491" s="5" t="n">
        <v>5</v>
      </c>
      <c r="Z491" s="5" t="n">
        <v>46</v>
      </c>
      <c r="AA491" s="5" t="n">
        <v>19968</v>
      </c>
      <c r="AB491" s="5" t="n">
        <v>12883</v>
      </c>
      <c r="AC491" s="5" t="n">
        <v>797</v>
      </c>
      <c r="AD491" s="6" t="n">
        <f aca="false">+(B491-B490)/(A491-A490)</f>
        <v>30.1449275362319</v>
      </c>
      <c r="AE491" s="33" t="n">
        <f aca="false">+(C491-C490)/(A491-A490)</f>
        <v>17.6231884057971</v>
      </c>
      <c r="AF491" s="6" t="n">
        <f aca="false">+AD491-AE491</f>
        <v>12.5217391304348</v>
      </c>
      <c r="AG491" s="6" t="n">
        <f aca="false">AVERAGE(D491:E491)</f>
        <v>6.45</v>
      </c>
      <c r="AH491" s="7" t="n">
        <f aca="false">(G491+G490)/2</f>
        <v>9</v>
      </c>
      <c r="AI491" s="7" t="n">
        <f aca="false">+G491-F491</f>
        <v>0.5</v>
      </c>
      <c r="AJ491" s="8" t="n">
        <f aca="false">(+A491-A490)*24</f>
        <v>51.75</v>
      </c>
      <c r="AK491" s="8" t="n">
        <f aca="false">+AB491-AB490</f>
        <v>18</v>
      </c>
      <c r="AL491" s="8" t="n">
        <f aca="false">+AK491/AJ491*100</f>
        <v>34.7826086956522</v>
      </c>
      <c r="AM491" s="9" t="n">
        <f aca="false">+(C491-C490)/AK491</f>
        <v>2.11111111111111</v>
      </c>
      <c r="AN491" s="8" t="n">
        <f aca="false">+AK491/AJ491*24</f>
        <v>8.34782608695652</v>
      </c>
      <c r="AO491" s="8" t="n">
        <f aca="false">+AC491-AC490</f>
        <v>0</v>
      </c>
      <c r="AP491" s="8" t="n">
        <f aca="false">+AO491/AJ491*24</f>
        <v>0</v>
      </c>
      <c r="AQ491" s="8" t="n">
        <f aca="false">+AA491-AA490</f>
        <v>46</v>
      </c>
      <c r="AR491" s="6" t="n">
        <f aca="false">+AQ491/AJ491</f>
        <v>0.888888888888889</v>
      </c>
      <c r="AS491" s="6" t="n">
        <f aca="false">+AR491*24</f>
        <v>21.3333333333333</v>
      </c>
      <c r="AT491" s="8" t="n">
        <f aca="false">+AJ491/AQ491*60</f>
        <v>67.5</v>
      </c>
      <c r="AU491" s="8" t="n">
        <f aca="false">+AK491/AQ491*60</f>
        <v>23.4782608695652</v>
      </c>
      <c r="AV491" s="0"/>
      <c r="AX491" s="0"/>
    </row>
    <row collapsed="false" customFormat="false" customHeight="false" hidden="false" ht="12.65" outlineLevel="0" r="492">
      <c r="A492" s="37" t="n">
        <v>41014.6875</v>
      </c>
      <c r="B492" s="0" t="n">
        <v>64108</v>
      </c>
      <c r="C492" s="5" t="n">
        <v>123257</v>
      </c>
      <c r="D492" s="4" t="n">
        <v>10.9</v>
      </c>
      <c r="E492" s="53" t="n">
        <v>2</v>
      </c>
      <c r="F492" s="4" t="n">
        <v>7.4</v>
      </c>
      <c r="G492" s="4" t="n">
        <v>9</v>
      </c>
      <c r="H492" s="4" t="n">
        <v>22.1</v>
      </c>
      <c r="I492" s="4" t="n">
        <v>22.4</v>
      </c>
      <c r="J492" s="4" t="n">
        <v>21</v>
      </c>
      <c r="K492" s="4" t="n">
        <v>22.1</v>
      </c>
      <c r="L492" s="55" t="n">
        <v>22.9</v>
      </c>
      <c r="M492" s="4" t="n">
        <v>21</v>
      </c>
      <c r="N492" s="4" t="n">
        <v>21.5</v>
      </c>
      <c r="O492" s="5" t="n">
        <v>21</v>
      </c>
      <c r="P492" s="5" t="n">
        <v>7</v>
      </c>
      <c r="Q492" s="5" t="n">
        <v>0</v>
      </c>
      <c r="R492" s="5" t="n">
        <v>6</v>
      </c>
      <c r="S492" s="5" t="s">
        <v>48</v>
      </c>
      <c r="T492" s="5" t="s">
        <v>48</v>
      </c>
      <c r="U492" s="5" t="n">
        <v>28</v>
      </c>
      <c r="V492" s="5" t="n">
        <v>25</v>
      </c>
      <c r="W492" s="5" t="n">
        <v>28</v>
      </c>
      <c r="X492" s="5" t="n">
        <v>5</v>
      </c>
      <c r="Y492" s="5" t="n">
        <v>5</v>
      </c>
      <c r="Z492" s="5" t="n">
        <v>46</v>
      </c>
      <c r="AA492" s="5" t="n">
        <v>19990</v>
      </c>
      <c r="AB492" s="5" t="n">
        <v>12892</v>
      </c>
      <c r="AC492" s="5" t="n">
        <v>797</v>
      </c>
      <c r="AD492" s="6" t="n">
        <f aca="false">+(B492-B491)/(A492-A491)</f>
        <v>30.1176470588235</v>
      </c>
      <c r="AE492" s="33" t="n">
        <f aca="false">+(C492-C491)/(A492-A491)</f>
        <v>17.8823529411765</v>
      </c>
      <c r="AF492" s="6" t="n">
        <f aca="false">+AD492-AE492</f>
        <v>12.2352941176471</v>
      </c>
      <c r="AG492" s="6" t="n">
        <f aca="false">AVERAGE(D492:E492)</f>
        <v>6.45</v>
      </c>
      <c r="AH492" s="7" t="n">
        <f aca="false">(G492+G491)/2</f>
        <v>9.5</v>
      </c>
      <c r="AI492" s="7" t="n">
        <f aca="false">+G492-F492</f>
        <v>1.6</v>
      </c>
      <c r="AJ492" s="8" t="n">
        <f aca="false">(+A492-A491)*24</f>
        <v>25.5</v>
      </c>
      <c r="AK492" s="8" t="n">
        <f aca="false">+AB492-AB491</f>
        <v>9</v>
      </c>
      <c r="AL492" s="8" t="n">
        <f aca="false">+AK492/AJ492*100</f>
        <v>35.2941176470588</v>
      </c>
      <c r="AM492" s="9" t="n">
        <f aca="false">+(C492-C491)/AK492</f>
        <v>2.11111111111111</v>
      </c>
      <c r="AN492" s="8" t="n">
        <f aca="false">+AK492/AJ492*24</f>
        <v>8.47058823529412</v>
      </c>
      <c r="AO492" s="8" t="n">
        <f aca="false">+AC492-AC491</f>
        <v>0</v>
      </c>
      <c r="AP492" s="8" t="n">
        <f aca="false">+AO492/AJ492*24</f>
        <v>0</v>
      </c>
      <c r="AQ492" s="8" t="n">
        <f aca="false">+AA492-AA491</f>
        <v>22</v>
      </c>
      <c r="AR492" s="6" t="n">
        <f aca="false">+AQ492/AJ492</f>
        <v>0.862745098039216</v>
      </c>
      <c r="AS492" s="6" t="n">
        <f aca="false">+AR492*24</f>
        <v>20.7058823529412</v>
      </c>
      <c r="AT492" s="8" t="n">
        <f aca="false">+AJ492/AQ492*60</f>
        <v>69.5454545454546</v>
      </c>
      <c r="AU492" s="8" t="n">
        <f aca="false">+AK492/AQ492*60</f>
        <v>24.5454545454545</v>
      </c>
      <c r="AV492" s="0"/>
      <c r="AX492" s="0"/>
    </row>
    <row collapsed="false" customFormat="false" customHeight="false" hidden="false" ht="12.65" outlineLevel="0" r="493">
      <c r="A493" s="37" t="n">
        <v>41015.6666666667</v>
      </c>
      <c r="B493" s="0" t="n">
        <v>64135</v>
      </c>
      <c r="C493" s="5" t="n">
        <v>123272</v>
      </c>
      <c r="D493" s="4" t="n">
        <v>10.4</v>
      </c>
      <c r="E493" s="53" t="n">
        <v>0.5</v>
      </c>
      <c r="F493" s="4" t="n">
        <v>7.3</v>
      </c>
      <c r="G493" s="4" t="n">
        <v>7</v>
      </c>
      <c r="H493" s="4" t="n">
        <v>21.3</v>
      </c>
      <c r="I493" s="4" t="n">
        <v>22.3</v>
      </c>
      <c r="J493" s="4" t="n">
        <v>20</v>
      </c>
      <c r="K493" s="4" t="n">
        <v>21.6</v>
      </c>
      <c r="L493" s="55" t="n">
        <v>22.9</v>
      </c>
      <c r="M493" s="4" t="n">
        <v>20.5</v>
      </c>
      <c r="N493" s="4" t="n">
        <v>21</v>
      </c>
      <c r="O493" s="5" t="n">
        <v>20</v>
      </c>
      <c r="P493" s="5" t="n">
        <v>7</v>
      </c>
      <c r="Q493" s="5" t="n">
        <v>0</v>
      </c>
      <c r="R493" s="5" t="n">
        <v>6</v>
      </c>
      <c r="S493" s="5" t="s">
        <v>48</v>
      </c>
      <c r="T493" s="5" t="s">
        <v>48</v>
      </c>
      <c r="U493" s="5" t="n">
        <v>26</v>
      </c>
      <c r="V493" s="5" t="n">
        <v>26</v>
      </c>
      <c r="W493" s="5" t="n">
        <v>26</v>
      </c>
      <c r="X493" s="5" t="n">
        <v>5</v>
      </c>
      <c r="Y493" s="5" t="n">
        <v>5</v>
      </c>
      <c r="Z493" s="5" t="n">
        <v>45</v>
      </c>
      <c r="AA493" s="5" t="n">
        <v>20007</v>
      </c>
      <c r="AB493" s="5" t="n">
        <v>12899</v>
      </c>
      <c r="AC493" s="5" t="n">
        <v>797</v>
      </c>
      <c r="AD493" s="6" t="n">
        <f aca="false">+(B493-B492)/(A493-A492)</f>
        <v>27.5744680851747</v>
      </c>
      <c r="AE493" s="33" t="n">
        <f aca="false">+(C493-C492)/(A493-A492)</f>
        <v>15.3191489362082</v>
      </c>
      <c r="AF493" s="6" t="n">
        <f aca="false">+AD493-AE493</f>
        <v>12.2553191489665</v>
      </c>
      <c r="AG493" s="6" t="n">
        <f aca="false">AVERAGE(D493:E493)</f>
        <v>5.45</v>
      </c>
      <c r="AH493" s="7" t="n">
        <f aca="false">(G493+G492)/2</f>
        <v>8</v>
      </c>
      <c r="AI493" s="7" t="n">
        <f aca="false">+G493-F493</f>
        <v>-0.3</v>
      </c>
      <c r="AJ493" s="8" t="n">
        <f aca="false">(+A493-A492)*24</f>
        <v>23.4999999999418</v>
      </c>
      <c r="AK493" s="8" t="n">
        <f aca="false">+AB493-AB492</f>
        <v>7</v>
      </c>
      <c r="AL493" s="8" t="n">
        <f aca="false">+AK493/AJ493*100</f>
        <v>29.787234042627</v>
      </c>
      <c r="AM493" s="9" t="n">
        <f aca="false">+(C493-C492)/AK493</f>
        <v>2.14285714285714</v>
      </c>
      <c r="AN493" s="8" t="n">
        <f aca="false">+AK493/AJ493*24</f>
        <v>7.14893617023047</v>
      </c>
      <c r="AO493" s="8" t="n">
        <f aca="false">+AC493-AC492</f>
        <v>0</v>
      </c>
      <c r="AP493" s="8" t="n">
        <f aca="false">+AO493/AJ493*24</f>
        <v>0</v>
      </c>
      <c r="AQ493" s="8" t="n">
        <f aca="false">+AA493-AA492</f>
        <v>17</v>
      </c>
      <c r="AR493" s="6" t="n">
        <f aca="false">+AQ493/AJ493</f>
        <v>0.723404255320941</v>
      </c>
      <c r="AS493" s="6" t="n">
        <f aca="false">+AR493*24</f>
        <v>17.3617021277026</v>
      </c>
      <c r="AT493" s="8" t="n">
        <f aca="false">+AJ493/AQ493*60</f>
        <v>82.9411764703828</v>
      </c>
      <c r="AU493" s="8" t="n">
        <f aca="false">+AK493/AQ493*60</f>
        <v>24.7058823529412</v>
      </c>
      <c r="AV493" s="0"/>
      <c r="AX493" s="0"/>
    </row>
    <row collapsed="false" customFormat="false" customHeight="false" hidden="false" ht="12.65" outlineLevel="0" r="494">
      <c r="A494" s="37" t="n">
        <v>41016.7291666667</v>
      </c>
      <c r="B494" s="0" t="n">
        <v>64166</v>
      </c>
      <c r="C494" s="5" t="n">
        <v>123290</v>
      </c>
      <c r="D494" s="4" t="n">
        <v>8.4</v>
      </c>
      <c r="E494" s="53" t="n">
        <v>0.3</v>
      </c>
      <c r="F494" s="4" t="n">
        <v>6.8</v>
      </c>
      <c r="G494" s="4" t="n">
        <v>7</v>
      </c>
      <c r="H494" s="4" t="n">
        <v>22.4</v>
      </c>
      <c r="I494" s="4" t="n">
        <v>22.4</v>
      </c>
      <c r="J494" s="4" t="n">
        <v>20.6</v>
      </c>
      <c r="K494" s="4" t="n">
        <v>21.1</v>
      </c>
      <c r="L494" s="55" t="n">
        <v>22.9</v>
      </c>
      <c r="M494" s="4" t="n">
        <v>20.1</v>
      </c>
      <c r="N494" s="4" t="n">
        <v>21</v>
      </c>
      <c r="O494" s="5" t="n">
        <v>20</v>
      </c>
      <c r="P494" s="5" t="n">
        <v>7</v>
      </c>
      <c r="Q494" s="5" t="n">
        <v>0</v>
      </c>
      <c r="R494" s="5" t="n">
        <v>6</v>
      </c>
      <c r="S494" s="5" t="s">
        <v>48</v>
      </c>
      <c r="T494" s="5" t="s">
        <v>48</v>
      </c>
      <c r="U494" s="5" t="n">
        <v>23</v>
      </c>
      <c r="V494" s="5" t="n">
        <v>27</v>
      </c>
      <c r="W494" s="5" t="n">
        <v>23</v>
      </c>
      <c r="X494" s="5" t="n">
        <v>7</v>
      </c>
      <c r="Y494" s="5" t="n">
        <v>7</v>
      </c>
      <c r="Z494" s="5" t="n">
        <v>43</v>
      </c>
      <c r="AA494" s="5" t="n">
        <v>20025</v>
      </c>
      <c r="AB494" s="5" t="n">
        <v>12907</v>
      </c>
      <c r="AC494" s="5" t="n">
        <v>797</v>
      </c>
      <c r="AD494" s="6" t="n">
        <f aca="false">+(B494-B493)/(A494-A493)</f>
        <v>29.1764705882353</v>
      </c>
      <c r="AE494" s="33" t="n">
        <f aca="false">+(C494-C493)/(A494-A493)</f>
        <v>16.9411764705882</v>
      </c>
      <c r="AF494" s="6" t="n">
        <f aca="false">+AD494-AE494</f>
        <v>12.2352941176471</v>
      </c>
      <c r="AG494" s="6" t="n">
        <f aca="false">AVERAGE(D494:E494)</f>
        <v>4.35</v>
      </c>
      <c r="AH494" s="7" t="n">
        <f aca="false">(G494+G493)/2</f>
        <v>7</v>
      </c>
      <c r="AI494" s="7" t="n">
        <f aca="false">+G494-F494</f>
        <v>0.2</v>
      </c>
      <c r="AJ494" s="8" t="n">
        <f aca="false">(+A494-A493)*24</f>
        <v>25.5</v>
      </c>
      <c r="AK494" s="8" t="n">
        <f aca="false">+AB494-AB493</f>
        <v>8</v>
      </c>
      <c r="AL494" s="8" t="n">
        <f aca="false">+AK494/AJ494*100</f>
        <v>31.3725490196078</v>
      </c>
      <c r="AM494" s="9" t="n">
        <f aca="false">+(C494-C493)/AK494</f>
        <v>2.25</v>
      </c>
      <c r="AN494" s="8" t="n">
        <f aca="false">+AK494/AJ494*24</f>
        <v>7.52941176470588</v>
      </c>
      <c r="AO494" s="8" t="n">
        <f aca="false">+AC494-AC493</f>
        <v>0</v>
      </c>
      <c r="AP494" s="8" t="n">
        <f aca="false">+AO494/AJ494*24</f>
        <v>0</v>
      </c>
      <c r="AQ494" s="8" t="n">
        <f aca="false">+AA494-AA493</f>
        <v>18</v>
      </c>
      <c r="AR494" s="6" t="n">
        <f aca="false">+AQ494/AJ494</f>
        <v>0.705882352941176</v>
      </c>
      <c r="AS494" s="6" t="n">
        <f aca="false">+AR494*24</f>
        <v>16.9411764705882</v>
      </c>
      <c r="AT494" s="8" t="n">
        <f aca="false">+AJ494/AQ494*60</f>
        <v>85</v>
      </c>
      <c r="AU494" s="8" t="n">
        <f aca="false">+AK494/AQ494*60</f>
        <v>26.6666666666667</v>
      </c>
      <c r="AV494" s="0"/>
      <c r="AX494" s="0"/>
    </row>
    <row collapsed="false" customFormat="false" customHeight="false" hidden="false" ht="12.65" outlineLevel="0" r="495">
      <c r="A495" s="37" t="n">
        <v>41017.7395833333</v>
      </c>
      <c r="B495" s="0" t="n">
        <v>64199</v>
      </c>
      <c r="C495" s="5" t="n">
        <v>123310</v>
      </c>
      <c r="D495" s="4" t="n">
        <v>10.9</v>
      </c>
      <c r="E495" s="53" t="n">
        <v>-0.4</v>
      </c>
      <c r="F495" s="4" t="n">
        <v>7.1</v>
      </c>
      <c r="G495" s="4" t="n">
        <v>7</v>
      </c>
      <c r="H495" s="4" t="n">
        <v>20.8</v>
      </c>
      <c r="I495" s="4" t="n">
        <v>22.4</v>
      </c>
      <c r="J495" s="4" t="n">
        <v>20.5</v>
      </c>
      <c r="K495" s="4" t="n">
        <v>20.8</v>
      </c>
      <c r="L495" s="55" t="n">
        <v>22.4</v>
      </c>
      <c r="M495" s="4" t="n">
        <v>20.1</v>
      </c>
      <c r="N495" s="4" t="n">
        <v>20</v>
      </c>
      <c r="O495" s="5" t="n">
        <v>20</v>
      </c>
      <c r="P495" s="5" t="n">
        <v>7</v>
      </c>
      <c r="Q495" s="5" t="n">
        <v>0</v>
      </c>
      <c r="R495" s="5" t="n">
        <v>6</v>
      </c>
      <c r="S495" s="5" t="s">
        <v>48</v>
      </c>
      <c r="T495" s="5" t="s">
        <v>48</v>
      </c>
      <c r="U495" s="5" t="n">
        <v>27</v>
      </c>
      <c r="V495" s="5" t="n">
        <v>32</v>
      </c>
      <c r="W495" s="5" t="n">
        <v>27</v>
      </c>
      <c r="X495" s="5" t="n">
        <v>5</v>
      </c>
      <c r="Y495" s="5" t="n">
        <v>5</v>
      </c>
      <c r="Z495" s="5" t="n">
        <v>52</v>
      </c>
      <c r="AA495" s="5" t="n">
        <v>20046</v>
      </c>
      <c r="AB495" s="5" t="n">
        <v>12916</v>
      </c>
      <c r="AC495" s="5" t="n">
        <v>797</v>
      </c>
      <c r="AD495" s="6" t="n">
        <f aca="false">+(B495-B494)/(A495-A494)</f>
        <v>32.6597938142762</v>
      </c>
      <c r="AE495" s="33" t="n">
        <f aca="false">+(C495-C494)/(A495-A494)</f>
        <v>19.7938144328947</v>
      </c>
      <c r="AF495" s="6" t="n">
        <f aca="false">+AD495-AE495</f>
        <v>12.8659793813815</v>
      </c>
      <c r="AG495" s="6" t="n">
        <f aca="false">AVERAGE(D495:E495)</f>
        <v>5.25</v>
      </c>
      <c r="AH495" s="7" t="n">
        <f aca="false">(G495+G494)/2</f>
        <v>7</v>
      </c>
      <c r="AI495" s="7" t="n">
        <f aca="false">+G495-F495</f>
        <v>-0.0999999999999996</v>
      </c>
      <c r="AJ495" s="8" t="n">
        <f aca="false">(+A495-A494)*24</f>
        <v>24.2500000001164</v>
      </c>
      <c r="AK495" s="8" t="n">
        <f aca="false">+AB495-AB494</f>
        <v>9</v>
      </c>
      <c r="AL495" s="8" t="n">
        <f aca="false">+AK495/AJ495*100</f>
        <v>37.1134020616775</v>
      </c>
      <c r="AM495" s="9" t="n">
        <f aca="false">+(C495-C494)/AK495</f>
        <v>2.22222222222222</v>
      </c>
      <c r="AN495" s="8" t="n">
        <f aca="false">+AK495/AJ495*24</f>
        <v>8.9072164948026</v>
      </c>
      <c r="AO495" s="8" t="n">
        <f aca="false">+AC495-AC494</f>
        <v>0</v>
      </c>
      <c r="AP495" s="8" t="n">
        <f aca="false">+AO495/AJ495*24</f>
        <v>0</v>
      </c>
      <c r="AQ495" s="8" t="n">
        <f aca="false">+AA495-AA494</f>
        <v>21</v>
      </c>
      <c r="AR495" s="6" t="n">
        <f aca="false">+AQ495/AJ495</f>
        <v>0.865979381439142</v>
      </c>
      <c r="AS495" s="6" t="n">
        <f aca="false">+AR495*24</f>
        <v>20.7835051545394</v>
      </c>
      <c r="AT495" s="8" t="n">
        <f aca="false">+AJ495/AQ495*60</f>
        <v>69.2857142860469</v>
      </c>
      <c r="AU495" s="8" t="n">
        <f aca="false">+AK495/AQ495*60</f>
        <v>25.7142857142857</v>
      </c>
      <c r="AV495" s="0"/>
      <c r="AX495" s="0"/>
    </row>
    <row collapsed="false" customFormat="false" customHeight="false" hidden="false" ht="12.65" outlineLevel="0" r="496">
      <c r="A496" s="37" t="n">
        <v>41018.8090277778</v>
      </c>
      <c r="B496" s="0" t="n">
        <v>64228</v>
      </c>
      <c r="C496" s="5" t="n">
        <v>123327</v>
      </c>
      <c r="D496" s="4" t="n">
        <v>14.3</v>
      </c>
      <c r="E496" s="53" t="n">
        <v>5</v>
      </c>
      <c r="F496" s="4" t="n">
        <v>9.4</v>
      </c>
      <c r="G496" s="4" t="n">
        <v>10</v>
      </c>
      <c r="H496" s="4" t="n">
        <v>20.6</v>
      </c>
      <c r="I496" s="4" t="n">
        <v>21.6</v>
      </c>
      <c r="J496" s="4" t="n">
        <v>20.5</v>
      </c>
      <c r="K496" s="4" t="n">
        <v>20.8</v>
      </c>
      <c r="L496" s="55" t="n">
        <v>22.4</v>
      </c>
      <c r="M496" s="4" t="n">
        <v>20</v>
      </c>
      <c r="N496" s="4" t="n">
        <v>20.5</v>
      </c>
      <c r="O496" s="5" t="n">
        <v>20</v>
      </c>
      <c r="P496" s="5" t="n">
        <v>7</v>
      </c>
      <c r="Q496" s="5" t="n">
        <v>0</v>
      </c>
      <c r="R496" s="5" t="n">
        <v>6</v>
      </c>
      <c r="S496" s="5" t="s">
        <v>48</v>
      </c>
      <c r="T496" s="5" t="s">
        <v>48</v>
      </c>
      <c r="U496" s="5" t="n">
        <v>26</v>
      </c>
      <c r="V496" s="5" t="n">
        <v>31</v>
      </c>
      <c r="W496" s="5" t="n">
        <v>26</v>
      </c>
      <c r="X496" s="5" t="n">
        <v>6</v>
      </c>
      <c r="Y496" s="5" t="n">
        <v>6</v>
      </c>
      <c r="Z496" s="5" t="n">
        <v>43</v>
      </c>
      <c r="AA496" s="5" t="n">
        <v>20068</v>
      </c>
      <c r="AB496" s="5" t="n">
        <v>12923</v>
      </c>
      <c r="AC496" s="5" t="n">
        <v>797</v>
      </c>
      <c r="AD496" s="6" t="n">
        <f aca="false">+(B496-B495)/(A496-A495)</f>
        <v>27.1168831168626</v>
      </c>
      <c r="AE496" s="33" t="n">
        <f aca="false">+(C496-C495)/(A496-A495)</f>
        <v>15.8961038960919</v>
      </c>
      <c r="AF496" s="6" t="n">
        <f aca="false">+AD496-AE496</f>
        <v>11.2207792207707</v>
      </c>
      <c r="AG496" s="6" t="n">
        <f aca="false">AVERAGE(D496:E496)</f>
        <v>9.65</v>
      </c>
      <c r="AH496" s="7" t="n">
        <f aca="false">(G496+G495)/2</f>
        <v>8.5</v>
      </c>
      <c r="AI496" s="7" t="n">
        <f aca="false">+G496-F496</f>
        <v>0.6</v>
      </c>
      <c r="AJ496" s="8" t="n">
        <f aca="false">(+A496-A495)*24</f>
        <v>25.6666666666861</v>
      </c>
      <c r="AK496" s="8" t="n">
        <f aca="false">+AB496-AB495</f>
        <v>7</v>
      </c>
      <c r="AL496" s="8" t="n">
        <f aca="false">+AK496/AJ496*100</f>
        <v>27.2727272727067</v>
      </c>
      <c r="AM496" s="9" t="n">
        <f aca="false">+(C496-C495)/AK496</f>
        <v>2.42857142857143</v>
      </c>
      <c r="AN496" s="8" t="n">
        <f aca="false">+AK496/AJ496*24</f>
        <v>6.5454545454496</v>
      </c>
      <c r="AO496" s="8" t="n">
        <f aca="false">+AC496-AC495</f>
        <v>0</v>
      </c>
      <c r="AP496" s="8" t="n">
        <f aca="false">+AO496/AJ496*24</f>
        <v>0</v>
      </c>
      <c r="AQ496" s="8" t="n">
        <f aca="false">+AA496-AA495</f>
        <v>22</v>
      </c>
      <c r="AR496" s="6" t="n">
        <f aca="false">+AQ496/AJ496</f>
        <v>0.857142857142209</v>
      </c>
      <c r="AS496" s="6" t="n">
        <f aca="false">+AR496*24</f>
        <v>20.571428571413</v>
      </c>
      <c r="AT496" s="8" t="n">
        <f aca="false">+AJ496/AQ496*60</f>
        <v>70.0000000000529</v>
      </c>
      <c r="AU496" s="8" t="n">
        <f aca="false">+AK496/AQ496*60</f>
        <v>19.0909090909091</v>
      </c>
      <c r="AV496" s="0"/>
      <c r="AX496" s="0"/>
    </row>
    <row collapsed="false" customFormat="false" customHeight="false" hidden="false" ht="12.65" outlineLevel="0" r="497">
      <c r="A497" s="37" t="n">
        <v>41019.6666666667</v>
      </c>
      <c r="B497" s="0" t="n">
        <v>64252</v>
      </c>
      <c r="C497" s="5" t="n">
        <v>123340</v>
      </c>
      <c r="D497" s="4" t="n">
        <v>9.4</v>
      </c>
      <c r="E497" s="53" t="n">
        <v>4</v>
      </c>
      <c r="F497" s="4" t="n">
        <v>5</v>
      </c>
      <c r="G497" s="4" t="n">
        <v>6</v>
      </c>
      <c r="H497" s="4" t="n">
        <v>20.6</v>
      </c>
      <c r="I497" s="4" t="n">
        <v>20.9</v>
      </c>
      <c r="J497" s="4" t="n">
        <v>20.1</v>
      </c>
      <c r="K497" s="4" t="n">
        <v>21.3</v>
      </c>
      <c r="L497" s="55" t="n">
        <v>21.9</v>
      </c>
      <c r="M497" s="4" t="n">
        <v>20.5</v>
      </c>
      <c r="N497" s="4" t="n">
        <v>20.5</v>
      </c>
      <c r="O497" s="5" t="n">
        <v>20</v>
      </c>
      <c r="P497" s="5" t="n">
        <v>7</v>
      </c>
      <c r="Q497" s="5" t="n">
        <v>0</v>
      </c>
      <c r="R497" s="5" t="n">
        <v>6</v>
      </c>
      <c r="S497" s="5" t="s">
        <v>48</v>
      </c>
      <c r="T497" s="5" t="s">
        <v>48</v>
      </c>
      <c r="U497" s="5" t="n">
        <v>27</v>
      </c>
      <c r="V497" s="5" t="n">
        <v>33</v>
      </c>
      <c r="W497" s="5" t="n">
        <v>26</v>
      </c>
      <c r="X497" s="5" t="n">
        <v>6</v>
      </c>
      <c r="Y497" s="5" t="n">
        <v>6</v>
      </c>
      <c r="Z497" s="5" t="n">
        <v>44</v>
      </c>
      <c r="AA497" s="5" t="n">
        <v>20082</v>
      </c>
      <c r="AB497" s="5" t="n">
        <v>12930</v>
      </c>
      <c r="AC497" s="5" t="n">
        <v>797</v>
      </c>
      <c r="AD497" s="6" t="n">
        <f aca="false">+(B497-B496)/(A497-A496)</f>
        <v>27.9838056682008</v>
      </c>
      <c r="AE497" s="33" t="n">
        <f aca="false">+(C497-C496)/(A497-A496)</f>
        <v>15.1578947369421</v>
      </c>
      <c r="AF497" s="6" t="n">
        <f aca="false">+AD497-AE497</f>
        <v>12.8259109312587</v>
      </c>
      <c r="AG497" s="6" t="n">
        <f aca="false">AVERAGE(D497:E497)</f>
        <v>6.7</v>
      </c>
      <c r="AH497" s="7" t="n">
        <f aca="false">(G497+G496)/2</f>
        <v>8</v>
      </c>
      <c r="AI497" s="7" t="n">
        <f aca="false">+G497-F497</f>
        <v>1</v>
      </c>
      <c r="AJ497" s="8" t="n">
        <f aca="false">(+A497-A496)*24</f>
        <v>20.5833333331975</v>
      </c>
      <c r="AK497" s="8" t="n">
        <f aca="false">+AB497-AB496</f>
        <v>7</v>
      </c>
      <c r="AL497" s="8" t="n">
        <f aca="false">+AK497/AJ497*100</f>
        <v>34.0080971662163</v>
      </c>
      <c r="AM497" s="9" t="n">
        <f aca="false">+(C497-C496)/AK497</f>
        <v>1.85714285714286</v>
      </c>
      <c r="AN497" s="8" t="n">
        <f aca="false">+AK497/AJ497*24</f>
        <v>8.16194331989191</v>
      </c>
      <c r="AO497" s="8" t="n">
        <f aca="false">+AC497-AC496</f>
        <v>0</v>
      </c>
      <c r="AP497" s="8" t="n">
        <f aca="false">+AO497/AJ497*24</f>
        <v>0</v>
      </c>
      <c r="AQ497" s="8" t="n">
        <f aca="false">+AA497-AA496</f>
        <v>14</v>
      </c>
      <c r="AR497" s="6" t="n">
        <f aca="false">+AQ497/AJ497</f>
        <v>0.680161943324326</v>
      </c>
      <c r="AS497" s="6" t="n">
        <f aca="false">+AR497*24</f>
        <v>16.3238866397838</v>
      </c>
      <c r="AT497" s="8" t="n">
        <f aca="false">+AJ497/AQ497*60</f>
        <v>88.2142857137037</v>
      </c>
      <c r="AU497" s="8" t="n">
        <f aca="false">+AK497/AQ497*60</f>
        <v>30</v>
      </c>
      <c r="AV497" s="0"/>
      <c r="AX497" s="0"/>
    </row>
    <row collapsed="false" customFormat="false" customHeight="false" hidden="false" ht="12.65" outlineLevel="0" r="498">
      <c r="A498" s="37" t="n">
        <v>41020.6666666667</v>
      </c>
      <c r="B498" s="0" t="n">
        <v>64281</v>
      </c>
      <c r="C498" s="5" t="n">
        <v>123358</v>
      </c>
      <c r="D498" s="4" t="n">
        <v>9.9</v>
      </c>
      <c r="E498" s="53" t="n">
        <v>2</v>
      </c>
      <c r="F498" s="4" t="n">
        <v>5.9</v>
      </c>
      <c r="G498" s="4" t="n">
        <v>7</v>
      </c>
      <c r="H498" s="4" t="n">
        <v>20.9</v>
      </c>
      <c r="I498" s="4" t="n">
        <v>21.3</v>
      </c>
      <c r="J498" s="4" t="n">
        <v>19.6</v>
      </c>
      <c r="K498" s="4" t="n">
        <v>20.5</v>
      </c>
      <c r="L498" s="55" t="n">
        <v>21.9</v>
      </c>
      <c r="M498" s="4" t="n">
        <v>20.5</v>
      </c>
      <c r="N498" s="4" t="n">
        <v>20.5</v>
      </c>
      <c r="O498" s="5" t="n">
        <v>20</v>
      </c>
      <c r="P498" s="5" t="n">
        <v>7</v>
      </c>
      <c r="Q498" s="5" t="n">
        <v>0</v>
      </c>
      <c r="R498" s="5" t="n">
        <v>6</v>
      </c>
      <c r="S498" s="5" t="s">
        <v>51</v>
      </c>
      <c r="T498" s="5" t="s">
        <v>48</v>
      </c>
      <c r="U498" s="5" t="n">
        <v>36</v>
      </c>
      <c r="V498" s="5" t="n">
        <v>32</v>
      </c>
      <c r="W498" s="5" t="n">
        <v>27</v>
      </c>
      <c r="X498" s="5" t="n">
        <v>4</v>
      </c>
      <c r="Y498" s="5" t="n">
        <v>0</v>
      </c>
      <c r="Z498" s="5" t="n">
        <v>47</v>
      </c>
      <c r="AA498" s="5" t="n">
        <v>20103</v>
      </c>
      <c r="AB498" s="5" t="n">
        <v>12938</v>
      </c>
      <c r="AC498" s="5" t="n">
        <v>797</v>
      </c>
      <c r="AD498" s="6" t="n">
        <f aca="false">+(B498-B497)/(A498-A497)</f>
        <v>29</v>
      </c>
      <c r="AE498" s="33" t="n">
        <f aca="false">+(C498-C497)/(A498-A497)</f>
        <v>18</v>
      </c>
      <c r="AF498" s="6" t="n">
        <f aca="false">+AD498-AE498</f>
        <v>11</v>
      </c>
      <c r="AG498" s="6" t="n">
        <f aca="false">AVERAGE(D498:E498)</f>
        <v>5.95</v>
      </c>
      <c r="AH498" s="7" t="n">
        <f aca="false">(G498+G497)/2</f>
        <v>6.5</v>
      </c>
      <c r="AI498" s="7" t="n">
        <f aca="false">+G498-F498</f>
        <v>1.1</v>
      </c>
      <c r="AJ498" s="8" t="n">
        <f aca="false">(+A498-A497)*24</f>
        <v>24</v>
      </c>
      <c r="AK498" s="8" t="n">
        <f aca="false">+AB498-AB497</f>
        <v>8</v>
      </c>
      <c r="AL498" s="8" t="n">
        <f aca="false">+AK498/AJ498*100</f>
        <v>33.3333333333333</v>
      </c>
      <c r="AM498" s="9" t="n">
        <f aca="false">+(C498-C497)/AK498</f>
        <v>2.25</v>
      </c>
      <c r="AN498" s="8" t="n">
        <f aca="false">+AK498/AJ498*24</f>
        <v>8</v>
      </c>
      <c r="AO498" s="8" t="n">
        <f aca="false">+AC498-AC497</f>
        <v>0</v>
      </c>
      <c r="AP498" s="8" t="n">
        <f aca="false">+AO498/AJ498*24</f>
        <v>0</v>
      </c>
      <c r="AQ498" s="8" t="n">
        <f aca="false">+AA498-AA497</f>
        <v>21</v>
      </c>
      <c r="AR498" s="6" t="n">
        <f aca="false">+AQ498/AJ498</f>
        <v>0.875</v>
      </c>
      <c r="AS498" s="6" t="n">
        <f aca="false">+AR498*24</f>
        <v>21</v>
      </c>
      <c r="AT498" s="8" t="n">
        <f aca="false">+AJ498/AQ498*60</f>
        <v>68.5714285714286</v>
      </c>
      <c r="AU498" s="8" t="n">
        <f aca="false">+AK498/AQ498*60</f>
        <v>22.8571428571429</v>
      </c>
      <c r="AV498" s="0"/>
      <c r="AX498" s="0"/>
    </row>
    <row collapsed="false" customFormat="false" customHeight="false" hidden="false" ht="12.65" outlineLevel="0" r="499">
      <c r="A499" s="37" t="n">
        <v>41021.7083333333</v>
      </c>
      <c r="B499" s="0" t="n">
        <v>64312</v>
      </c>
      <c r="C499" s="5" t="n">
        <v>123377</v>
      </c>
      <c r="D499" s="4" t="n">
        <v>10.9</v>
      </c>
      <c r="E499" s="53" t="n">
        <v>5</v>
      </c>
      <c r="F499" s="4" t="n">
        <v>9</v>
      </c>
      <c r="G499" s="4" t="n">
        <v>10</v>
      </c>
      <c r="H499" s="4" t="n">
        <v>20.8</v>
      </c>
      <c r="I499" s="4" t="n">
        <v>21.1</v>
      </c>
      <c r="J499" s="4" t="n">
        <v>20</v>
      </c>
      <c r="K499" s="4" t="n">
        <v>20.9</v>
      </c>
      <c r="L499" s="55" t="n">
        <v>21.9</v>
      </c>
      <c r="M499" s="4" t="n">
        <v>20.9</v>
      </c>
      <c r="N499" s="4" t="n">
        <v>20.5</v>
      </c>
      <c r="O499" s="5" t="n">
        <v>20</v>
      </c>
      <c r="P499" s="5" t="n">
        <v>7</v>
      </c>
      <c r="Q499" s="5" t="n">
        <v>0</v>
      </c>
      <c r="R499" s="5" t="n">
        <v>6</v>
      </c>
      <c r="S499" s="5" t="s">
        <v>48</v>
      </c>
      <c r="T499" s="5" t="s">
        <v>48</v>
      </c>
      <c r="U499" s="5" t="n">
        <v>27</v>
      </c>
      <c r="V499" s="5" t="n">
        <v>31</v>
      </c>
      <c r="W499" s="5" t="n">
        <v>27</v>
      </c>
      <c r="X499" s="5" t="n">
        <v>4</v>
      </c>
      <c r="Y499" s="5" t="n">
        <v>5</v>
      </c>
      <c r="Z499" s="5" t="n">
        <v>48</v>
      </c>
      <c r="AA499" s="5" t="n">
        <v>20125</v>
      </c>
      <c r="AB499" s="5" t="n">
        <v>12947</v>
      </c>
      <c r="AC499" s="5" t="n">
        <v>797</v>
      </c>
      <c r="AD499" s="6" t="n">
        <f aca="false">+(B499-B498)/(A499-A498)</f>
        <v>29.7599999998614</v>
      </c>
      <c r="AE499" s="33" t="n">
        <f aca="false">+(C499-C498)/(A499-A498)</f>
        <v>18.2399999999151</v>
      </c>
      <c r="AF499" s="6" t="n">
        <f aca="false">+AD499-AE499</f>
        <v>11.5199999999464</v>
      </c>
      <c r="AG499" s="6" t="n">
        <f aca="false">AVERAGE(D499:E499)</f>
        <v>7.95</v>
      </c>
      <c r="AH499" s="7" t="n">
        <f aca="false">(G499+G498)/2</f>
        <v>8.5</v>
      </c>
      <c r="AI499" s="7" t="n">
        <f aca="false">+G499-F499</f>
        <v>1</v>
      </c>
      <c r="AJ499" s="8" t="n">
        <f aca="false">(+A499-A498)*24</f>
        <v>25.0000000001164</v>
      </c>
      <c r="AK499" s="8" t="n">
        <f aca="false">+AB499-AB498</f>
        <v>9</v>
      </c>
      <c r="AL499" s="8" t="n">
        <f aca="false">+AK499/AJ499*100</f>
        <v>35.9999999998324</v>
      </c>
      <c r="AM499" s="9" t="n">
        <f aca="false">+(C499-C498)/AK499</f>
        <v>2.11111111111111</v>
      </c>
      <c r="AN499" s="8" t="n">
        <f aca="false">+AK499/AJ499*24</f>
        <v>8.63999999995977</v>
      </c>
      <c r="AO499" s="8" t="n">
        <f aca="false">+AC499-AC498</f>
        <v>0</v>
      </c>
      <c r="AP499" s="8" t="n">
        <f aca="false">+AO499/AJ499*24</f>
        <v>0</v>
      </c>
      <c r="AQ499" s="8" t="n">
        <f aca="false">+AA499-AA498</f>
        <v>22</v>
      </c>
      <c r="AR499" s="6" t="n">
        <f aca="false">+AQ499/AJ499</f>
        <v>0.879999999995902</v>
      </c>
      <c r="AS499" s="6" t="n">
        <f aca="false">+AR499*24</f>
        <v>21.1199999999017</v>
      </c>
      <c r="AT499" s="8" t="n">
        <f aca="false">+AJ499/AQ499*60</f>
        <v>68.1818181821357</v>
      </c>
      <c r="AU499" s="8" t="n">
        <f aca="false">+AK499/AQ499*60</f>
        <v>24.5454545454545</v>
      </c>
      <c r="AV499" s="0"/>
      <c r="AX499" s="0"/>
    </row>
    <row collapsed="false" customFormat="false" customHeight="false" hidden="false" ht="12.65" outlineLevel="0" r="500">
      <c r="A500" s="37" t="n">
        <v>41022.7222222222</v>
      </c>
      <c r="B500" s="58" t="n">
        <v>64338</v>
      </c>
      <c r="C500" s="5" t="n">
        <v>123392</v>
      </c>
      <c r="D500" s="4" t="n">
        <v>12.9</v>
      </c>
      <c r="E500" s="53" t="n">
        <v>5</v>
      </c>
      <c r="F500" s="4" t="n">
        <v>9.6</v>
      </c>
      <c r="G500" s="4" t="n">
        <v>10</v>
      </c>
      <c r="H500" s="4" t="n">
        <v>21.4</v>
      </c>
      <c r="I500" s="4" t="n">
        <v>21.9</v>
      </c>
      <c r="J500" s="4" t="n">
        <v>20</v>
      </c>
      <c r="K500" s="4" t="n">
        <v>21.8</v>
      </c>
      <c r="L500" s="55" t="n">
        <v>21.9</v>
      </c>
      <c r="M500" s="4" t="n">
        <v>20.4</v>
      </c>
      <c r="N500" s="4" t="n">
        <v>20.5</v>
      </c>
      <c r="O500" s="5" t="n">
        <v>20</v>
      </c>
      <c r="P500" s="5" t="n">
        <v>7</v>
      </c>
      <c r="Q500" s="5" t="n">
        <v>0</v>
      </c>
      <c r="R500" s="5" t="n">
        <v>6</v>
      </c>
      <c r="S500" s="5" t="s">
        <v>48</v>
      </c>
      <c r="T500" s="5" t="s">
        <v>48</v>
      </c>
      <c r="U500" s="5" t="n">
        <v>29</v>
      </c>
      <c r="V500" s="5" t="n">
        <v>30</v>
      </c>
      <c r="W500" s="5" t="n">
        <v>29</v>
      </c>
      <c r="X500" s="5" t="n">
        <v>4</v>
      </c>
      <c r="Y500" s="5" t="n">
        <v>5</v>
      </c>
      <c r="Z500" s="5" t="n">
        <v>43</v>
      </c>
      <c r="AA500" s="5" t="n">
        <v>20145</v>
      </c>
      <c r="AB500" s="5" t="n">
        <v>12954</v>
      </c>
      <c r="AC500" s="5" t="n">
        <v>797</v>
      </c>
      <c r="AD500" s="6" t="n">
        <f aca="false">+(B500-B499)/(A500-A499)</f>
        <v>25.6438356165815</v>
      </c>
      <c r="AE500" s="33" t="n">
        <f aca="false">+(C500-C499)/(A500-A499)</f>
        <v>14.7945205480278</v>
      </c>
      <c r="AF500" s="6" t="n">
        <f aca="false">+AD500-AE500</f>
        <v>10.8493150685537</v>
      </c>
      <c r="AG500" s="6" t="n">
        <f aca="false">AVERAGE(D500:E500)</f>
        <v>8.95</v>
      </c>
      <c r="AH500" s="7" t="n">
        <f aca="false">(G500+G499)/2</f>
        <v>10</v>
      </c>
      <c r="AI500" s="7" t="n">
        <f aca="false">+G500-F500</f>
        <v>0.4</v>
      </c>
      <c r="AJ500" s="8" t="n">
        <f aca="false">(+A500-A499)*24</f>
        <v>24.3333333331975</v>
      </c>
      <c r="AK500" s="8" t="n">
        <f aca="false">+AB500-AB499</f>
        <v>7</v>
      </c>
      <c r="AL500" s="8" t="n">
        <f aca="false">+AK500/AJ500*100</f>
        <v>28.7671232878318</v>
      </c>
      <c r="AM500" s="9" t="n">
        <f aca="false">+(C500-C499)/AK500</f>
        <v>2.14285714285714</v>
      </c>
      <c r="AN500" s="8" t="n">
        <f aca="false">+AK500/AJ500*24</f>
        <v>6.90410958907963</v>
      </c>
      <c r="AO500" s="8" t="n">
        <f aca="false">+AC500-AC499</f>
        <v>0</v>
      </c>
      <c r="AP500" s="8" t="n">
        <f aca="false">+AO500/AJ500*24</f>
        <v>0</v>
      </c>
      <c r="AQ500" s="8" t="n">
        <f aca="false">+AA500-AA499</f>
        <v>20</v>
      </c>
      <c r="AR500" s="6" t="n">
        <f aca="false">+AQ500/AJ500</f>
        <v>0.821917808223766</v>
      </c>
      <c r="AS500" s="6" t="n">
        <f aca="false">+AR500*24</f>
        <v>19.7260273973704</v>
      </c>
      <c r="AT500" s="8" t="n">
        <f aca="false">+AJ500/AQ500*60</f>
        <v>72.9999999995925</v>
      </c>
      <c r="AU500" s="8" t="n">
        <f aca="false">+AK500/AQ500*60</f>
        <v>21</v>
      </c>
      <c r="AV500" s="0"/>
      <c r="AX500" s="0"/>
    </row>
    <row collapsed="false" customFormat="false" customHeight="false" hidden="false" ht="12.65" outlineLevel="0" r="501">
      <c r="A501" s="37" t="n">
        <v>41023.6875</v>
      </c>
      <c r="B501" s="58" t="n">
        <v>64363</v>
      </c>
      <c r="C501" s="5" t="n">
        <v>123406</v>
      </c>
      <c r="D501" s="4" t="n">
        <v>15.9</v>
      </c>
      <c r="E501" s="53" t="n">
        <v>2.4</v>
      </c>
      <c r="F501" s="4" t="n">
        <v>11.3</v>
      </c>
      <c r="G501" s="4" t="n">
        <v>12</v>
      </c>
      <c r="H501" s="4" t="n">
        <v>22.1</v>
      </c>
      <c r="I501" s="4" t="n">
        <v>22.4</v>
      </c>
      <c r="J501" s="4" t="n">
        <v>21</v>
      </c>
      <c r="K501" s="4" t="n">
        <v>22.1</v>
      </c>
      <c r="L501" s="55" t="n">
        <v>22.9</v>
      </c>
      <c r="M501" s="4" t="n">
        <v>20.4</v>
      </c>
      <c r="N501" s="4" t="n">
        <v>21.5</v>
      </c>
      <c r="O501" s="5" t="n">
        <v>20</v>
      </c>
      <c r="P501" s="5" t="n">
        <v>7</v>
      </c>
      <c r="Q501" s="5" t="n">
        <v>0</v>
      </c>
      <c r="R501" s="5" t="n">
        <v>6</v>
      </c>
      <c r="S501" s="5" t="s">
        <v>48</v>
      </c>
      <c r="T501" s="5" t="s">
        <v>48</v>
      </c>
      <c r="U501" s="5" t="n">
        <v>25</v>
      </c>
      <c r="V501" s="5" t="n">
        <v>23</v>
      </c>
      <c r="W501" s="5" t="n">
        <v>25</v>
      </c>
      <c r="X501" s="5" t="n">
        <v>6</v>
      </c>
      <c r="Y501" s="5" t="n">
        <v>6</v>
      </c>
      <c r="Z501" s="5" t="n">
        <v>44</v>
      </c>
      <c r="AA501" s="5" t="n">
        <v>20161</v>
      </c>
      <c r="AB501" s="5" t="n">
        <v>12960</v>
      </c>
      <c r="AC501" s="5" t="n">
        <v>797</v>
      </c>
      <c r="AD501" s="6" t="n">
        <f aca="false">+(B501-B500)/(A501-A500)</f>
        <v>25.8992805754528</v>
      </c>
      <c r="AE501" s="33" t="n">
        <f aca="false">+(C501-C500)/(A501-A500)</f>
        <v>14.5035971222536</v>
      </c>
      <c r="AF501" s="6" t="n">
        <f aca="false">+AD501-AE501</f>
        <v>11.3956834531992</v>
      </c>
      <c r="AG501" s="6" t="n">
        <f aca="false">AVERAGE(D501:E501)</f>
        <v>9.15</v>
      </c>
      <c r="AH501" s="7" t="n">
        <f aca="false">(G501+G500)/2</f>
        <v>11</v>
      </c>
      <c r="AI501" s="7" t="n">
        <f aca="false">+G501-F501</f>
        <v>0.699999999999999</v>
      </c>
      <c r="AJ501" s="8" t="n">
        <f aca="false">(+A501-A500)*24</f>
        <v>23.1666666667443</v>
      </c>
      <c r="AK501" s="8" t="n">
        <f aca="false">+AB501-AB500</f>
        <v>6</v>
      </c>
      <c r="AL501" s="8" t="n">
        <f aca="false">+AK501/AJ501*100</f>
        <v>25.8992805754528</v>
      </c>
      <c r="AM501" s="9" t="n">
        <f aca="false">+(C501-C500)/AK501</f>
        <v>2.33333333333333</v>
      </c>
      <c r="AN501" s="8" t="n">
        <f aca="false">+AK501/AJ501*24</f>
        <v>6.21582733810867</v>
      </c>
      <c r="AO501" s="8" t="n">
        <f aca="false">+AC501-AC500</f>
        <v>0</v>
      </c>
      <c r="AP501" s="8" t="n">
        <f aca="false">+AO501/AJ501*24</f>
        <v>0</v>
      </c>
      <c r="AQ501" s="8" t="n">
        <f aca="false">+AA501-AA500</f>
        <v>16</v>
      </c>
      <c r="AR501" s="6" t="n">
        <f aca="false">+AQ501/AJ501</f>
        <v>0.690647482012075</v>
      </c>
      <c r="AS501" s="6" t="n">
        <f aca="false">+AR501*24</f>
        <v>16.5755395682898</v>
      </c>
      <c r="AT501" s="8" t="n">
        <f aca="false">+AJ501/AQ501*60</f>
        <v>86.875000000291</v>
      </c>
      <c r="AU501" s="8" t="n">
        <f aca="false">+AK501/AQ501*60</f>
        <v>22.5</v>
      </c>
      <c r="AV501" s="0"/>
      <c r="AX501" s="0"/>
    </row>
    <row collapsed="false" customFormat="false" customHeight="false" hidden="false" ht="12.65" outlineLevel="0" r="502">
      <c r="A502" s="37" t="n">
        <v>41024.7291666667</v>
      </c>
      <c r="B502" s="58" t="n">
        <v>64388</v>
      </c>
      <c r="C502" s="5" t="n">
        <v>123417</v>
      </c>
      <c r="D502" s="4" t="n">
        <v>16.9</v>
      </c>
      <c r="E502" s="53" t="n">
        <v>7.5</v>
      </c>
      <c r="F502" s="4" t="n">
        <v>13.1</v>
      </c>
      <c r="G502" s="4" t="n">
        <v>14</v>
      </c>
      <c r="H502" s="4" t="n">
        <v>22</v>
      </c>
      <c r="I502" s="4" t="n">
        <v>22.4</v>
      </c>
      <c r="J502" s="4" t="n">
        <v>21</v>
      </c>
      <c r="K502" s="4" t="n">
        <v>21.4</v>
      </c>
      <c r="L502" s="55" t="n">
        <v>22.4</v>
      </c>
      <c r="M502" s="4" t="n">
        <v>20.5</v>
      </c>
      <c r="N502" s="4" t="n">
        <v>21</v>
      </c>
      <c r="O502" s="5" t="n">
        <v>20</v>
      </c>
      <c r="P502" s="5" t="n">
        <v>7</v>
      </c>
      <c r="Q502" s="5" t="n">
        <v>0</v>
      </c>
      <c r="R502" s="5" t="n">
        <v>6</v>
      </c>
      <c r="S502" s="5" t="s">
        <v>51</v>
      </c>
      <c r="T502" s="5" t="s">
        <v>48</v>
      </c>
      <c r="U502" s="5" t="n">
        <v>55</v>
      </c>
      <c r="V502" s="5" t="s">
        <v>63</v>
      </c>
      <c r="W502" s="5" t="n">
        <v>26</v>
      </c>
      <c r="X502" s="5" t="n">
        <v>6</v>
      </c>
      <c r="Y502" s="5" t="n">
        <v>3</v>
      </c>
      <c r="Z502" s="5" t="n">
        <v>50</v>
      </c>
      <c r="AA502" s="5" t="n">
        <v>20176</v>
      </c>
      <c r="AB502" s="5" t="n">
        <v>12965</v>
      </c>
      <c r="AC502" s="5" t="n">
        <v>797</v>
      </c>
      <c r="AD502" s="6" t="n">
        <f aca="false">+(B502-B501)/(A502-A501)</f>
        <v>24.0000000000559</v>
      </c>
      <c r="AE502" s="33" t="n">
        <f aca="false">+(C502-C501)/(A502-A501)</f>
        <v>10.5600000000246</v>
      </c>
      <c r="AF502" s="6" t="n">
        <f aca="false">+AD502-AE502</f>
        <v>13.4400000000313</v>
      </c>
      <c r="AG502" s="6" t="n">
        <f aca="false">AVERAGE(D502:E502)</f>
        <v>12.2</v>
      </c>
      <c r="AH502" s="7" t="n">
        <f aca="false">(G502+G501)/2</f>
        <v>13</v>
      </c>
      <c r="AI502" s="7" t="n">
        <f aca="false">+G502-F502</f>
        <v>0.9</v>
      </c>
      <c r="AJ502" s="8" t="n">
        <f aca="false">(+A502-A501)*24</f>
        <v>24.9999999999418</v>
      </c>
      <c r="AK502" s="8" t="n">
        <f aca="false">+AB502-AB501</f>
        <v>5</v>
      </c>
      <c r="AL502" s="8" t="n">
        <f aca="false">+AK502/AJ502*100</f>
        <v>20.0000000000466</v>
      </c>
      <c r="AM502" s="9" t="n">
        <f aca="false">+(C502-C501)/AK502</f>
        <v>2.2</v>
      </c>
      <c r="AN502" s="8" t="n">
        <f aca="false">+AK502/AJ502*24</f>
        <v>4.80000000001118</v>
      </c>
      <c r="AO502" s="8" t="n">
        <f aca="false">+AC502-AC501</f>
        <v>0</v>
      </c>
      <c r="AP502" s="8" t="n">
        <f aca="false">+AO502/AJ502*24</f>
        <v>0</v>
      </c>
      <c r="AQ502" s="8" t="n">
        <f aca="false">+AA502-AA501</f>
        <v>15</v>
      </c>
      <c r="AR502" s="6" t="n">
        <f aca="false">+AQ502/AJ502</f>
        <v>0.600000000001397</v>
      </c>
      <c r="AS502" s="6" t="n">
        <f aca="false">+AR502*24</f>
        <v>14.4000000000335</v>
      </c>
      <c r="AT502" s="8" t="n">
        <f aca="false">+AJ502/AQ502*60</f>
        <v>99.9999999997672</v>
      </c>
      <c r="AU502" s="8" t="n">
        <f aca="false">+AK502/AQ502*60</f>
        <v>20</v>
      </c>
      <c r="AV502" s="0"/>
      <c r="AX502" s="0"/>
    </row>
    <row collapsed="false" customFormat="false" customHeight="false" hidden="false" ht="12.65" outlineLevel="0" r="503">
      <c r="A503" s="37" t="n">
        <v>41025.6875</v>
      </c>
      <c r="B503" s="58" t="n">
        <v>64414</v>
      </c>
      <c r="C503" s="5" t="n">
        <v>123429</v>
      </c>
      <c r="D503" s="4" t="n">
        <v>14.4</v>
      </c>
      <c r="E503" s="53" t="n">
        <v>7.5</v>
      </c>
      <c r="F503" s="4" t="n">
        <v>9.8</v>
      </c>
      <c r="G503" s="4" t="n">
        <v>10</v>
      </c>
      <c r="H503" s="4" t="n">
        <v>21.1</v>
      </c>
      <c r="I503" s="4" t="n">
        <v>22.4</v>
      </c>
      <c r="J503" s="4" t="n">
        <v>20.5</v>
      </c>
      <c r="K503" s="4" t="n">
        <v>20.9</v>
      </c>
      <c r="L503" s="55" t="n">
        <v>21.9</v>
      </c>
      <c r="M503" s="4" t="n">
        <v>20.5</v>
      </c>
      <c r="N503" s="4" t="n">
        <v>20.5</v>
      </c>
      <c r="O503" s="5" t="n">
        <v>20</v>
      </c>
      <c r="P503" s="5" t="n">
        <v>7</v>
      </c>
      <c r="Q503" s="5" t="n">
        <v>0</v>
      </c>
      <c r="R503" s="5" t="n">
        <v>6</v>
      </c>
      <c r="S503" s="5" t="s">
        <v>48</v>
      </c>
      <c r="T503" s="5" t="s">
        <v>48</v>
      </c>
      <c r="U503" s="5" t="n">
        <v>32</v>
      </c>
      <c r="V503" s="5" t="n">
        <v>31</v>
      </c>
      <c r="W503" s="5" t="n">
        <v>32</v>
      </c>
      <c r="X503" s="5" t="n">
        <v>4</v>
      </c>
      <c r="Y503" s="5" t="n">
        <v>1</v>
      </c>
      <c r="Z503" s="5" t="n">
        <v>43</v>
      </c>
      <c r="AA503" s="5" t="n">
        <v>20193</v>
      </c>
      <c r="AB503" s="5" t="n">
        <v>12970</v>
      </c>
      <c r="AC503" s="5" t="n">
        <v>797</v>
      </c>
      <c r="AD503" s="6" t="n">
        <f aca="false">+(B503-B502)/(A503-A502)</f>
        <v>27.13043478254</v>
      </c>
      <c r="AE503" s="33" t="n">
        <f aca="false">+(C503-C502)/(A503-A502)</f>
        <v>12.5217391304031</v>
      </c>
      <c r="AF503" s="6" t="n">
        <f aca="false">+AD503-AE503</f>
        <v>14.6086956521369</v>
      </c>
      <c r="AG503" s="6" t="n">
        <f aca="false">AVERAGE(D503:E503)</f>
        <v>10.95</v>
      </c>
      <c r="AH503" s="7" t="n">
        <f aca="false">(G503+G502)/2</f>
        <v>12</v>
      </c>
      <c r="AI503" s="7" t="n">
        <f aca="false">+G503-F503</f>
        <v>0.199999999999999</v>
      </c>
      <c r="AJ503" s="8" t="n">
        <f aca="false">(+A503-A502)*24</f>
        <v>23.0000000000582</v>
      </c>
      <c r="AK503" s="8" t="n">
        <f aca="false">+AB503-AB502</f>
        <v>5</v>
      </c>
      <c r="AL503" s="8" t="n">
        <f aca="false">+AK503/AJ503*100</f>
        <v>21.7391304347276</v>
      </c>
      <c r="AM503" s="9" t="n">
        <f aca="false">+(C503-C502)/AK503</f>
        <v>2.4</v>
      </c>
      <c r="AN503" s="8" t="n">
        <f aca="false">+AK503/AJ503*24</f>
        <v>5.21739130433462</v>
      </c>
      <c r="AO503" s="8" t="n">
        <f aca="false">+AC503-AC502</f>
        <v>0</v>
      </c>
      <c r="AP503" s="8" t="n">
        <f aca="false">+AO503/AJ503*24</f>
        <v>0</v>
      </c>
      <c r="AQ503" s="8" t="n">
        <f aca="false">+AA503-AA502</f>
        <v>17</v>
      </c>
      <c r="AR503" s="6" t="n">
        <f aca="false">+AQ503/AJ503</f>
        <v>0.739130434780738</v>
      </c>
      <c r="AS503" s="6" t="n">
        <f aca="false">+AR503*24</f>
        <v>17.7391304347377</v>
      </c>
      <c r="AT503" s="8" t="n">
        <f aca="false">+AJ503/AQ503*60</f>
        <v>81.1764705884407</v>
      </c>
      <c r="AU503" s="8" t="n">
        <f aca="false">+AK503/AQ503*60</f>
        <v>17.6470588235294</v>
      </c>
      <c r="AV503" s="0"/>
      <c r="AX503" s="0"/>
    </row>
    <row collapsed="false" customFormat="false" customHeight="false" hidden="false" ht="12.65" outlineLevel="0" r="504">
      <c r="A504" s="37" t="n">
        <v>41028.6875</v>
      </c>
      <c r="B504" s="58" t="n">
        <v>64491</v>
      </c>
      <c r="C504" s="5" t="n">
        <v>123471</v>
      </c>
      <c r="D504" s="4" t="n">
        <v>17.1</v>
      </c>
      <c r="E504" s="53" t="n">
        <v>4</v>
      </c>
      <c r="F504" s="4" t="n">
        <v>16.9</v>
      </c>
      <c r="G504" s="4" t="n">
        <v>17</v>
      </c>
      <c r="H504" s="4" t="n">
        <v>20.3</v>
      </c>
      <c r="I504" s="4" t="n">
        <v>22.4</v>
      </c>
      <c r="J504" s="4" t="n">
        <v>20</v>
      </c>
      <c r="K504" s="4" t="n">
        <v>21.8</v>
      </c>
      <c r="L504" s="55" t="n">
        <v>23.4</v>
      </c>
      <c r="M504" s="4" t="n">
        <v>20</v>
      </c>
      <c r="N504" s="4" t="n">
        <v>21</v>
      </c>
      <c r="O504" s="5" t="n">
        <v>20</v>
      </c>
      <c r="P504" s="5" t="n">
        <v>7</v>
      </c>
      <c r="Q504" s="5" t="n">
        <v>0</v>
      </c>
      <c r="R504" s="5" t="n">
        <v>6</v>
      </c>
      <c r="S504" s="5" t="s">
        <v>48</v>
      </c>
      <c r="T504" s="5" t="s">
        <v>48</v>
      </c>
      <c r="U504" s="5" t="n">
        <v>20</v>
      </c>
      <c r="V504" s="5" t="n">
        <v>19</v>
      </c>
      <c r="W504" s="5" t="n">
        <v>20</v>
      </c>
      <c r="X504" s="5" t="n">
        <v>12</v>
      </c>
      <c r="Y504" s="5" t="n">
        <v>12</v>
      </c>
      <c r="Z504" s="5" t="n">
        <v>41</v>
      </c>
      <c r="AA504" s="5" t="n">
        <v>20247</v>
      </c>
      <c r="AB504" s="5" t="n">
        <v>12989</v>
      </c>
      <c r="AC504" s="5" t="n">
        <v>797</v>
      </c>
      <c r="AD504" s="6" t="n">
        <f aca="false">+(B504-B503)/(A504-A503)</f>
        <v>25.6666666666667</v>
      </c>
      <c r="AE504" s="33" t="n">
        <f aca="false">+(C504-C503)/(A504-A503)</f>
        <v>14</v>
      </c>
      <c r="AF504" s="6" t="n">
        <f aca="false">+AD504-AE504</f>
        <v>11.6666666666667</v>
      </c>
      <c r="AG504" s="6" t="n">
        <f aca="false">AVERAGE(D504:E504)</f>
        <v>10.55</v>
      </c>
      <c r="AH504" s="7" t="n">
        <f aca="false">(G504+G503)/2</f>
        <v>13.5</v>
      </c>
      <c r="AI504" s="7" t="n">
        <f aca="false">+G504-F504</f>
        <v>0.100000000000001</v>
      </c>
      <c r="AJ504" s="8" t="n">
        <f aca="false">(+A504-A503)*24</f>
        <v>72</v>
      </c>
      <c r="AK504" s="8" t="n">
        <f aca="false">+AB504-AB503</f>
        <v>19</v>
      </c>
      <c r="AL504" s="8" t="n">
        <f aca="false">+AK504/AJ504*100</f>
        <v>26.3888888888889</v>
      </c>
      <c r="AM504" s="9" t="n">
        <f aca="false">+(C504-C503)/AK504</f>
        <v>2.21052631578947</v>
      </c>
      <c r="AN504" s="8" t="n">
        <f aca="false">+AK504/AJ504*24</f>
        <v>6.33333333333333</v>
      </c>
      <c r="AO504" s="8" t="n">
        <f aca="false">+AC504-AC503</f>
        <v>0</v>
      </c>
      <c r="AP504" s="8" t="n">
        <f aca="false">+AO504/AJ504*24</f>
        <v>0</v>
      </c>
      <c r="AQ504" s="8" t="n">
        <f aca="false">+AA504-AA503</f>
        <v>54</v>
      </c>
      <c r="AR504" s="6" t="n">
        <f aca="false">+AQ504/AJ504</f>
        <v>0.75</v>
      </c>
      <c r="AS504" s="6" t="n">
        <f aca="false">+AR504*24</f>
        <v>18</v>
      </c>
      <c r="AT504" s="8" t="n">
        <f aca="false">+AJ504/AQ504*60</f>
        <v>80</v>
      </c>
      <c r="AU504" s="8" t="n">
        <f aca="false">+AK504/AQ504*60</f>
        <v>21.1111111111111</v>
      </c>
      <c r="AV504" s="0"/>
      <c r="AX504" s="0"/>
    </row>
    <row collapsed="false" customFormat="false" customHeight="false" hidden="false" ht="12.65" outlineLevel="0" r="505">
      <c r="A505" s="37" t="n">
        <v>41030</v>
      </c>
      <c r="B505" s="58" t="n">
        <v>64524</v>
      </c>
      <c r="C505" s="5" t="n">
        <v>123484</v>
      </c>
      <c r="D505" s="4"/>
      <c r="E505" s="53"/>
      <c r="F505" s="4" t="n">
        <v>8</v>
      </c>
      <c r="G505" s="4" t="n">
        <v>7</v>
      </c>
      <c r="H505" s="4" t="n">
        <v>20.7</v>
      </c>
      <c r="I505" s="4" t="n">
        <v>22.4</v>
      </c>
      <c r="J505" s="4" t="n">
        <v>20</v>
      </c>
      <c r="K505" s="4" t="n">
        <v>22.4</v>
      </c>
      <c r="L505" s="55" t="n">
        <v>23.4</v>
      </c>
      <c r="M505" s="4" t="n">
        <v>20</v>
      </c>
      <c r="N505" s="4" t="n">
        <v>21.5</v>
      </c>
      <c r="O505" s="5" t="n">
        <v>20</v>
      </c>
      <c r="P505" s="5" t="n">
        <v>7</v>
      </c>
      <c r="Q505" s="5" t="n">
        <v>0</v>
      </c>
      <c r="R505" s="5" t="n">
        <v>6</v>
      </c>
      <c r="S505" s="5" t="s">
        <v>48</v>
      </c>
      <c r="T505" s="5" t="s">
        <v>48</v>
      </c>
      <c r="U505" s="5" t="n">
        <v>24</v>
      </c>
      <c r="V505" s="5" t="n">
        <v>26</v>
      </c>
      <c r="W505" s="5" t="n">
        <v>24</v>
      </c>
      <c r="X505" s="5" t="n">
        <v>8</v>
      </c>
      <c r="Y505" s="5" t="n">
        <v>7</v>
      </c>
      <c r="Z505" s="5" t="n">
        <v>44</v>
      </c>
      <c r="AA505" s="5" t="n">
        <v>20267</v>
      </c>
      <c r="AB505" s="5" t="n">
        <v>12995</v>
      </c>
      <c r="AC505" s="5" t="n">
        <v>797</v>
      </c>
      <c r="AD505" s="6" t="n">
        <f aca="false">+(B505-B504)/(A505-A504)</f>
        <v>25.1428571428571</v>
      </c>
      <c r="AE505" s="33" t="n">
        <f aca="false">+(C505-C504)/(A505-A504)</f>
        <v>9.90476190476191</v>
      </c>
      <c r="AF505" s="6" t="n">
        <f aca="false">+AD505-AE505</f>
        <v>15.2380952380952</v>
      </c>
      <c r="AG505" s="6" t="n">
        <v>11.2</v>
      </c>
      <c r="AH505" s="7" t="n">
        <f aca="false">(G505+G504)/2</f>
        <v>12</v>
      </c>
      <c r="AI505" s="7" t="n">
        <f aca="false">+G505-F505</f>
        <v>-1</v>
      </c>
      <c r="AJ505" s="8" t="n">
        <f aca="false">(+A505-A504)*24</f>
        <v>31.5</v>
      </c>
      <c r="AK505" s="8" t="n">
        <f aca="false">+AB505-AB504</f>
        <v>6</v>
      </c>
      <c r="AL505" s="8" t="n">
        <f aca="false">+AK505/AJ505*100</f>
        <v>19.047619047619</v>
      </c>
      <c r="AM505" s="9" t="n">
        <f aca="false">+(C505-C504)/AK505</f>
        <v>2.16666666666667</v>
      </c>
      <c r="AN505" s="8" t="n">
        <f aca="false">+AK505/AJ505*24</f>
        <v>4.57142857142857</v>
      </c>
      <c r="AO505" s="8" t="n">
        <f aca="false">+AC505-AC504</f>
        <v>0</v>
      </c>
      <c r="AP505" s="8" t="n">
        <f aca="false">+AO505/AJ505*24</f>
        <v>0</v>
      </c>
      <c r="AQ505" s="8" t="n">
        <f aca="false">+AA505-AA504</f>
        <v>20</v>
      </c>
      <c r="AR505" s="6" t="n">
        <f aca="false">+AQ505/AJ505</f>
        <v>0.634920634920635</v>
      </c>
      <c r="AS505" s="6" t="n">
        <f aca="false">+AR505*24</f>
        <v>15.2380952380952</v>
      </c>
      <c r="AT505" s="8" t="n">
        <f aca="false">+AJ505/AQ505*60</f>
        <v>94.5</v>
      </c>
      <c r="AU505" s="8" t="n">
        <f aca="false">+AK505/AQ505*60</f>
        <v>18</v>
      </c>
      <c r="AV505" s="0"/>
      <c r="AX505" s="0"/>
    </row>
    <row collapsed="false" customFormat="true" customHeight="false" hidden="false" ht="12.65" outlineLevel="0" r="506" s="12">
      <c r="A506" s="10"/>
      <c r="B506" s="12" t="n">
        <f aca="false">B505-B478</f>
        <v>955</v>
      </c>
      <c r="C506" s="12" t="n">
        <f aca="false">C505-C478</f>
        <v>519</v>
      </c>
      <c r="D506" s="14"/>
      <c r="E506" s="56"/>
      <c r="F506" s="14"/>
      <c r="G506" s="14"/>
      <c r="H506" s="14"/>
      <c r="I506" s="14"/>
      <c r="J506" s="14"/>
      <c r="K506" s="14"/>
      <c r="L506" s="57"/>
      <c r="M506" s="14"/>
      <c r="N506" s="14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2" t="n">
        <f aca="false">AA505-AA478</f>
        <v>597</v>
      </c>
      <c r="AB506" s="12" t="n">
        <f aca="false">AB505-AB478</f>
        <v>238</v>
      </c>
      <c r="AC506" s="12" t="n">
        <f aca="false">AC505-AC478</f>
        <v>1</v>
      </c>
      <c r="AD506" s="16" t="n">
        <f aca="false">AVERAGE(AD480:AD505)</f>
        <v>31.9915568478095</v>
      </c>
      <c r="AE506" s="16" t="n">
        <f aca="false">AVERAGE(AE480:AE505)</f>
        <v>17.4905531234745</v>
      </c>
      <c r="AF506" s="16" t="n">
        <f aca="false">AVERAGE(AF480:AF505)</f>
        <v>14.501003724335</v>
      </c>
      <c r="AG506" s="16" t="n">
        <f aca="false">AVERAGE(AG480:AG505)</f>
        <v>6.40769230769231</v>
      </c>
      <c r="AH506" s="17"/>
      <c r="AI506" s="17"/>
      <c r="AJ506" s="18" t="n">
        <f aca="false">SUM(AJ480:AJ505)</f>
        <v>720</v>
      </c>
      <c r="AK506" s="18" t="n">
        <f aca="false">SUM(AK480:AK505)</f>
        <v>238</v>
      </c>
      <c r="AL506" s="18" t="n">
        <f aca="false">+AK506/AJ506*100</f>
        <v>33.0555555555556</v>
      </c>
      <c r="AM506" s="19" t="n">
        <f aca="false">C506/AK506</f>
        <v>2.18067226890756</v>
      </c>
      <c r="AN506" s="18"/>
      <c r="AO506" s="18"/>
      <c r="AP506" s="18"/>
      <c r="AQ506" s="18"/>
      <c r="AR506" s="16"/>
      <c r="AS506" s="16"/>
      <c r="AT506" s="18" t="n">
        <f aca="false">AJ506/AA506*60</f>
        <v>72.3618090452261</v>
      </c>
      <c r="AU506" s="18"/>
      <c r="AW506" s="15"/>
      <c r="AY506" s="15"/>
      <c r="AZ506" s="15"/>
      <c r="BA506" s="15"/>
      <c r="BB506" s="15"/>
      <c r="BC506" s="15"/>
      <c r="BD506" s="15"/>
      <c r="BE506" s="15"/>
      <c r="BF506" s="15"/>
      <c r="BG506" s="15"/>
      <c r="BH506" s="15"/>
      <c r="BI506" s="15"/>
      <c r="BJ506" s="15"/>
      <c r="BK506" s="15"/>
      <c r="BL506" s="15"/>
      <c r="BM506" s="15"/>
      <c r="BN506" s="15"/>
      <c r="BO506" s="15"/>
      <c r="BP506" s="15"/>
      <c r="BQ506" s="15"/>
      <c r="BR506" s="15"/>
      <c r="BS506" s="15"/>
      <c r="BT506" s="15"/>
      <c r="BU506" s="15"/>
      <c r="BV506" s="15"/>
      <c r="BW506" s="15"/>
      <c r="BX506" s="15"/>
      <c r="BY506" s="15"/>
      <c r="BZ506" s="15"/>
      <c r="CA506" s="15"/>
      <c r="CB506" s="15"/>
      <c r="CC506" s="15"/>
      <c r="CD506" s="15"/>
      <c r="CE506" s="15"/>
      <c r="CF506" s="15"/>
      <c r="CG506" s="15"/>
      <c r="CH506" s="15"/>
      <c r="CI506" s="15"/>
      <c r="CJ506" s="15"/>
      <c r="CK506" s="15"/>
      <c r="CL506" s="15"/>
      <c r="CM506" s="15"/>
      <c r="CN506" s="15"/>
      <c r="CO506" s="15"/>
      <c r="CP506" s="15"/>
      <c r="CQ506" s="15"/>
      <c r="CR506" s="15"/>
      <c r="CS506" s="15"/>
      <c r="CT506" s="15"/>
      <c r="CU506" s="15"/>
      <c r="CV506" s="15"/>
      <c r="CW506" s="15"/>
      <c r="CX506" s="15"/>
      <c r="CY506" s="15"/>
      <c r="CZ506" s="15"/>
      <c r="DA506" s="15"/>
      <c r="DB506" s="15"/>
      <c r="DC506" s="15"/>
      <c r="DD506" s="15"/>
      <c r="DE506" s="15"/>
      <c r="DF506" s="15"/>
      <c r="DG506" s="15"/>
      <c r="DH506" s="15"/>
      <c r="DI506" s="15"/>
      <c r="DJ506" s="15"/>
      <c r="DK506" s="15"/>
      <c r="DL506" s="15"/>
      <c r="DM506" s="15"/>
      <c r="DN506" s="15"/>
      <c r="DO506" s="15"/>
      <c r="DP506" s="15"/>
      <c r="DQ506" s="15"/>
      <c r="DR506" s="15"/>
      <c r="DS506" s="15"/>
      <c r="DT506" s="15"/>
      <c r="DU506" s="15"/>
      <c r="DV506" s="15"/>
      <c r="DW506" s="15"/>
      <c r="DX506" s="15"/>
      <c r="DY506" s="15"/>
      <c r="DZ506" s="15"/>
      <c r="EA506" s="15"/>
      <c r="EB506" s="15"/>
      <c r="EC506" s="15"/>
      <c r="ED506" s="15"/>
      <c r="EE506" s="15"/>
      <c r="EF506" s="15"/>
      <c r="EG506" s="15"/>
      <c r="EH506" s="15"/>
      <c r="EI506" s="15"/>
      <c r="EJ506" s="15"/>
      <c r="EK506" s="15"/>
      <c r="EL506" s="15"/>
      <c r="EM506" s="15"/>
      <c r="EN506" s="15"/>
      <c r="EO506" s="15"/>
      <c r="EP506" s="15"/>
      <c r="EQ506" s="15"/>
      <c r="ER506" s="15"/>
      <c r="ES506" s="15"/>
      <c r="ET506" s="15"/>
      <c r="EU506" s="15"/>
      <c r="EV506" s="15"/>
      <c r="EW506" s="15"/>
      <c r="EX506" s="15"/>
      <c r="EY506" s="15"/>
      <c r="EZ506" s="15"/>
      <c r="FA506" s="15"/>
      <c r="FB506" s="15"/>
      <c r="FC506" s="15"/>
      <c r="FD506" s="15"/>
      <c r="FE506" s="15"/>
      <c r="FF506" s="15"/>
      <c r="FG506" s="15"/>
      <c r="FH506" s="15"/>
      <c r="FI506" s="15"/>
      <c r="FJ506" s="15"/>
      <c r="FK506" s="15"/>
      <c r="FL506" s="15"/>
      <c r="FM506" s="15"/>
      <c r="FN506" s="15"/>
      <c r="FO506" s="15"/>
      <c r="FP506" s="15"/>
      <c r="FQ506" s="15"/>
      <c r="FR506" s="15"/>
      <c r="FS506" s="15"/>
      <c r="FT506" s="15"/>
      <c r="FU506" s="15"/>
      <c r="FV506" s="15"/>
      <c r="FW506" s="15"/>
      <c r="FX506" s="15"/>
      <c r="FY506" s="15"/>
      <c r="FZ506" s="15"/>
      <c r="GA506" s="15"/>
      <c r="GB506" s="15"/>
      <c r="GC506" s="15"/>
      <c r="GD506" s="15"/>
      <c r="GE506" s="15"/>
      <c r="GF506" s="15"/>
      <c r="GG506" s="15"/>
      <c r="GH506" s="15"/>
      <c r="GI506" s="15"/>
      <c r="GJ506" s="15"/>
      <c r="GK506" s="15"/>
      <c r="GL506" s="15"/>
      <c r="GM506" s="15"/>
      <c r="GN506" s="15"/>
      <c r="GO506" s="15"/>
      <c r="GP506" s="15"/>
      <c r="GQ506" s="15"/>
      <c r="GR506" s="15"/>
      <c r="GS506" s="15"/>
      <c r="GT506" s="15"/>
      <c r="GU506" s="15"/>
      <c r="GV506" s="15"/>
      <c r="GW506" s="15"/>
      <c r="GX506" s="15"/>
      <c r="GY506" s="15"/>
      <c r="GZ506" s="15"/>
      <c r="HA506" s="15"/>
      <c r="HB506" s="15"/>
      <c r="HC506" s="15"/>
      <c r="HD506" s="15"/>
      <c r="HE506" s="15"/>
      <c r="HF506" s="15"/>
      <c r="HG506" s="15"/>
      <c r="HH506" s="15"/>
      <c r="HI506" s="15"/>
      <c r="HJ506" s="15"/>
      <c r="HK506" s="15"/>
      <c r="HL506" s="15"/>
      <c r="HM506" s="15"/>
      <c r="HN506" s="15"/>
      <c r="HO506" s="15"/>
      <c r="HP506" s="15"/>
      <c r="HQ506" s="15"/>
      <c r="HR506" s="15"/>
      <c r="HS506" s="15"/>
      <c r="HT506" s="15"/>
      <c r="HU506" s="15"/>
      <c r="HV506" s="15"/>
      <c r="HW506" s="15"/>
      <c r="HX506" s="15"/>
      <c r="HY506" s="15"/>
      <c r="HZ506" s="15"/>
      <c r="IA506" s="15"/>
      <c r="IB506" s="15"/>
      <c r="IC506" s="15"/>
      <c r="ID506" s="15"/>
      <c r="IE506" s="15"/>
      <c r="IF506" s="15"/>
      <c r="IG506" s="15"/>
      <c r="IH506" s="15"/>
      <c r="II506" s="15"/>
      <c r="IJ506" s="15"/>
      <c r="IK506" s="15"/>
      <c r="IL506" s="15"/>
      <c r="IM506" s="15"/>
      <c r="IN506" s="15"/>
      <c r="IO506" s="15"/>
      <c r="IP506" s="15"/>
      <c r="IQ506" s="15"/>
      <c r="IR506" s="15"/>
      <c r="IS506" s="15"/>
      <c r="IT506" s="15"/>
      <c r="IU506" s="15"/>
      <c r="IV506" s="15"/>
      <c r="IW506" s="15"/>
      <c r="IX506" s="15"/>
      <c r="IY506" s="15"/>
      <c r="IZ506" s="15"/>
      <c r="JA506" s="15"/>
      <c r="JB506" s="15"/>
      <c r="JC506" s="15"/>
      <c r="JD506" s="15"/>
      <c r="JE506" s="15"/>
      <c r="JF506" s="15"/>
      <c r="JG506" s="15"/>
      <c r="JH506" s="15"/>
      <c r="JI506" s="15"/>
      <c r="JJ506" s="15"/>
      <c r="JK506" s="15"/>
      <c r="JL506" s="15"/>
      <c r="JM506" s="15"/>
      <c r="JN506" s="15"/>
      <c r="JO506" s="15"/>
      <c r="JP506" s="15"/>
      <c r="AMJ506" s="0"/>
    </row>
    <row collapsed="false" customFormat="false" customHeight="false" hidden="false" ht="12.65" outlineLevel="0" r="507">
      <c r="A507" s="37" t="n">
        <v>41030.7916666667</v>
      </c>
      <c r="B507" s="58" t="n">
        <v>64536</v>
      </c>
      <c r="C507" s="5" t="n">
        <v>123492</v>
      </c>
      <c r="D507" s="4" t="n">
        <v>20.4</v>
      </c>
      <c r="E507" s="53" t="n">
        <v>3.8</v>
      </c>
      <c r="F507" s="4" t="n">
        <v>15.9</v>
      </c>
      <c r="G507" s="4" t="n">
        <v>15</v>
      </c>
      <c r="H507" s="4" t="n">
        <v>22.4</v>
      </c>
      <c r="I507" s="4" t="n">
        <v>22.8</v>
      </c>
      <c r="J507" s="4" t="n">
        <v>20.5</v>
      </c>
      <c r="K507" s="4" t="n">
        <v>22.1</v>
      </c>
      <c r="L507" s="55" t="n">
        <v>23.4</v>
      </c>
      <c r="M507" s="4" t="n">
        <v>20.5</v>
      </c>
      <c r="N507" s="4" t="n">
        <v>21.5</v>
      </c>
      <c r="O507" s="5" t="n">
        <v>20</v>
      </c>
      <c r="P507" s="5" t="n">
        <v>7</v>
      </c>
      <c r="Q507" s="5" t="n">
        <v>0</v>
      </c>
      <c r="R507" s="5" t="n">
        <v>6</v>
      </c>
      <c r="S507" s="5" t="s">
        <v>48</v>
      </c>
      <c r="T507" s="5" t="s">
        <v>48</v>
      </c>
      <c r="U507" s="5" t="n">
        <v>22</v>
      </c>
      <c r="V507" s="5" t="n">
        <v>20</v>
      </c>
      <c r="W507" s="5" t="n">
        <v>22</v>
      </c>
      <c r="X507" s="5" t="n">
        <v>6</v>
      </c>
      <c r="Y507" s="5" t="n">
        <v>6</v>
      </c>
      <c r="Z507" s="5" t="n">
        <v>49</v>
      </c>
      <c r="AA507" s="5" t="n">
        <v>20278</v>
      </c>
      <c r="AB507" s="5" t="n">
        <v>12998</v>
      </c>
      <c r="AC507" s="5" t="n">
        <v>797</v>
      </c>
      <c r="AD507" s="6" t="n">
        <f aca="false">+(B507-B505)/(A507-A505)</f>
        <v>15.1578947368885</v>
      </c>
      <c r="AE507" s="33" t="n">
        <f aca="false">+(C507-C505)/(A507-A505)</f>
        <v>10.1052631579257</v>
      </c>
      <c r="AF507" s="6" t="n">
        <f aca="false">+AD507-AE507</f>
        <v>5.05263157896285</v>
      </c>
      <c r="AG507" s="6" t="n">
        <f aca="false">AVERAGE(D507:E507)</f>
        <v>12.1</v>
      </c>
      <c r="AH507" s="7" t="n">
        <f aca="false">(G507+G505)/2</f>
        <v>11</v>
      </c>
      <c r="AI507" s="7" t="n">
        <f aca="false">+G507-F507</f>
        <v>-0.9</v>
      </c>
      <c r="AJ507" s="8" t="n">
        <f aca="false">(+A507-A505)*24</f>
        <v>18.9999999999418</v>
      </c>
      <c r="AK507" s="8" t="n">
        <f aca="false">+AB507-AB505</f>
        <v>3</v>
      </c>
      <c r="AL507" s="8" t="n">
        <f aca="false">+AK507/AJ507*100</f>
        <v>15.7894736842589</v>
      </c>
      <c r="AM507" s="9" t="n">
        <f aca="false">+(C507-C505)/AK507</f>
        <v>2.66666666666667</v>
      </c>
      <c r="AN507" s="8" t="n">
        <f aca="false">+AK507/AJ507*24</f>
        <v>3.78947368422214</v>
      </c>
      <c r="AO507" s="8" t="n">
        <f aca="false">+AC507-AC505</f>
        <v>0</v>
      </c>
      <c r="AP507" s="8" t="n">
        <f aca="false">+AO507/AJ507*24</f>
        <v>0</v>
      </c>
      <c r="AQ507" s="8" t="n">
        <f aca="false">+AA507-AA505</f>
        <v>11</v>
      </c>
      <c r="AR507" s="6" t="n">
        <f aca="false">+AQ507/AJ507</f>
        <v>0.578947368422826</v>
      </c>
      <c r="AS507" s="6" t="n">
        <f aca="false">+AR507*24</f>
        <v>13.8947368421478</v>
      </c>
      <c r="AT507" s="8" t="n">
        <f aca="false">+AJ507/AQ507*60</f>
        <v>103.636363636046</v>
      </c>
      <c r="AU507" s="8" t="n">
        <f aca="false">+AK507/AQ507*60</f>
        <v>16.3636363636364</v>
      </c>
      <c r="AV507" s="0"/>
      <c r="AX507" s="0"/>
    </row>
    <row collapsed="false" customFormat="false" customHeight="false" hidden="false" ht="12.65" outlineLevel="0" r="508">
      <c r="A508" s="37" t="n">
        <v>41031.8055555556</v>
      </c>
      <c r="B508" s="0" t="n">
        <v>64555</v>
      </c>
      <c r="C508" s="5" t="n">
        <v>123499</v>
      </c>
      <c r="D508" s="4" t="n">
        <v>20.4</v>
      </c>
      <c r="E508" s="53" t="n">
        <v>3.9</v>
      </c>
      <c r="F508" s="4" t="n">
        <v>12.8</v>
      </c>
      <c r="G508" s="4" t="n">
        <v>11</v>
      </c>
      <c r="H508" s="4" t="n">
        <v>22.6</v>
      </c>
      <c r="I508" s="4" t="n">
        <v>22.9</v>
      </c>
      <c r="J508" s="4" t="n">
        <v>21</v>
      </c>
      <c r="K508" s="4" t="n">
        <v>22.3</v>
      </c>
      <c r="L508" s="55" t="n">
        <v>23.7</v>
      </c>
      <c r="M508" s="4" t="n">
        <v>20.5</v>
      </c>
      <c r="N508" s="4" t="n">
        <v>21.5</v>
      </c>
      <c r="O508" s="5" t="n">
        <v>20</v>
      </c>
      <c r="P508" s="5" t="n">
        <v>7</v>
      </c>
      <c r="Q508" s="5" t="n">
        <v>0</v>
      </c>
      <c r="R508" s="5" t="n">
        <v>6</v>
      </c>
      <c r="S508" s="5" t="s">
        <v>48</v>
      </c>
      <c r="T508" s="5" t="s">
        <v>48</v>
      </c>
      <c r="U508" s="5" t="n">
        <v>21</v>
      </c>
      <c r="V508" s="5" t="n">
        <v>24</v>
      </c>
      <c r="W508" s="5" t="n">
        <v>21</v>
      </c>
      <c r="X508" s="5" t="n">
        <v>14</v>
      </c>
      <c r="Y508" s="5" t="n">
        <v>14</v>
      </c>
      <c r="Z508" s="5" t="n">
        <v>42</v>
      </c>
      <c r="AA508" s="5" t="n">
        <v>20287</v>
      </c>
      <c r="AB508" s="5" t="n">
        <v>13001</v>
      </c>
      <c r="AC508" s="5" t="n">
        <v>797</v>
      </c>
      <c r="AD508" s="6" t="n">
        <f aca="false">+(B508-B507)/(A508-A507)</f>
        <v>18.7397260273674</v>
      </c>
      <c r="AE508" s="33" t="n">
        <f aca="false">+(C508-C507)/(A508-A507)</f>
        <v>6.90410958903009</v>
      </c>
      <c r="AF508" s="6" t="n">
        <f aca="false">+AD508-AE508</f>
        <v>11.8356164383373</v>
      </c>
      <c r="AG508" s="6" t="n">
        <f aca="false">AVERAGE(D508:E508)</f>
        <v>12.15</v>
      </c>
      <c r="AH508" s="7" t="n">
        <f aca="false">(G508+G507)/2</f>
        <v>13</v>
      </c>
      <c r="AI508" s="7" t="n">
        <f aca="false">+G508-F508</f>
        <v>-1.8</v>
      </c>
      <c r="AJ508" s="8" t="n">
        <f aca="false">(+A508-A507)*24</f>
        <v>24.3333333333721</v>
      </c>
      <c r="AK508" s="8" t="n">
        <f aca="false">+AB508-AB507</f>
        <v>3</v>
      </c>
      <c r="AL508" s="8" t="n">
        <f aca="false">+AK508/AJ508*100</f>
        <v>12.328767123268</v>
      </c>
      <c r="AM508" s="9" t="n">
        <f aca="false">+(C508-C507)/AK508</f>
        <v>2.33333333333333</v>
      </c>
      <c r="AN508" s="8" t="n">
        <f aca="false">+AK508/AJ508*24</f>
        <v>2.95890410958432</v>
      </c>
      <c r="AO508" s="8" t="n">
        <f aca="false">+AC508-AC507</f>
        <v>0</v>
      </c>
      <c r="AP508" s="8" t="n">
        <f aca="false">+AO508/AJ508*24</f>
        <v>0</v>
      </c>
      <c r="AQ508" s="8" t="n">
        <f aca="false">+AA508-AA507</f>
        <v>9</v>
      </c>
      <c r="AR508" s="6" t="n">
        <f aca="false">+AQ508/AJ508</f>
        <v>0.36986301369804</v>
      </c>
      <c r="AS508" s="6" t="n">
        <f aca="false">+AR508*24</f>
        <v>8.87671232875297</v>
      </c>
      <c r="AT508" s="8" t="n">
        <f aca="false">+AJ508/AQ508*60</f>
        <v>162.222222222481</v>
      </c>
      <c r="AU508" s="8" t="n">
        <f aca="false">+AK508/AQ508*60</f>
        <v>20</v>
      </c>
      <c r="AV508" s="0"/>
      <c r="AX508" s="0"/>
    </row>
    <row collapsed="false" customFormat="false" customHeight="false" hidden="false" ht="12.65" outlineLevel="0" r="509">
      <c r="A509" s="37" t="n">
        <v>41032.875</v>
      </c>
      <c r="B509" s="0" t="n">
        <v>64572</v>
      </c>
      <c r="C509" s="5" t="n">
        <v>123506</v>
      </c>
      <c r="D509" s="4" t="n">
        <v>22.4</v>
      </c>
      <c r="E509" s="53" t="n">
        <v>5</v>
      </c>
      <c r="F509" s="4" t="n">
        <v>12.6</v>
      </c>
      <c r="G509" s="4" t="n">
        <v>12</v>
      </c>
      <c r="H509" s="4" t="n">
        <v>22.2</v>
      </c>
      <c r="I509" s="4" t="n">
        <v>22.9</v>
      </c>
      <c r="J509" s="4" t="n">
        <v>21</v>
      </c>
      <c r="K509" s="4" t="n">
        <v>21.6</v>
      </c>
      <c r="L509" s="55" t="n">
        <v>23.4</v>
      </c>
      <c r="M509" s="4" t="n">
        <v>20.5</v>
      </c>
      <c r="N509" s="4" t="n">
        <v>21</v>
      </c>
      <c r="O509" s="5" t="n">
        <v>20</v>
      </c>
      <c r="P509" s="5" t="n">
        <v>7</v>
      </c>
      <c r="Q509" s="5" t="n">
        <v>0</v>
      </c>
      <c r="R509" s="5" t="n">
        <v>6</v>
      </c>
      <c r="S509" s="5" t="s">
        <v>48</v>
      </c>
      <c r="T509" s="5" t="s">
        <v>48</v>
      </c>
      <c r="U509" s="5" t="n">
        <v>21</v>
      </c>
      <c r="V509" s="5" t="n">
        <v>23</v>
      </c>
      <c r="W509" s="5" t="n">
        <v>21</v>
      </c>
      <c r="X509" s="5" t="n">
        <v>7</v>
      </c>
      <c r="Y509" s="5" t="n">
        <v>8</v>
      </c>
      <c r="Z509" s="5" t="n">
        <v>45</v>
      </c>
      <c r="AA509" s="5" t="n">
        <v>20295</v>
      </c>
      <c r="AB509" s="5" t="n">
        <v>13004</v>
      </c>
      <c r="AC509" s="5" t="n">
        <v>797</v>
      </c>
      <c r="AD509" s="6" t="n">
        <f aca="false">+(B509-B508)/(A509-A508)</f>
        <v>15.8961038960919</v>
      </c>
      <c r="AE509" s="33" t="n">
        <f aca="false">+(C509-C508)/(A509-A508)</f>
        <v>6.5454545454496</v>
      </c>
      <c r="AF509" s="6" t="n">
        <f aca="false">+AD509-AE509</f>
        <v>9.35064935064228</v>
      </c>
      <c r="AG509" s="6" t="n">
        <f aca="false">AVERAGE(D509:E509)</f>
        <v>13.7</v>
      </c>
      <c r="AH509" s="7" t="n">
        <f aca="false">(G509+G508)/2</f>
        <v>11.5</v>
      </c>
      <c r="AI509" s="7" t="n">
        <f aca="false">+G509-F509</f>
        <v>-0.6</v>
      </c>
      <c r="AJ509" s="8" t="n">
        <f aca="false">(+A509-A508)*24</f>
        <v>25.6666666666861</v>
      </c>
      <c r="AK509" s="8" t="n">
        <f aca="false">+AB509-AB508</f>
        <v>3</v>
      </c>
      <c r="AL509" s="8" t="n">
        <f aca="false">+AK509/AJ509*100</f>
        <v>11.6883116883029</v>
      </c>
      <c r="AM509" s="9" t="n">
        <f aca="false">+(C509-C508)/AK509</f>
        <v>2.33333333333333</v>
      </c>
      <c r="AN509" s="8" t="n">
        <f aca="false">+AK509/AJ509*24</f>
        <v>2.80519480519268</v>
      </c>
      <c r="AO509" s="8" t="n">
        <f aca="false">+AC509-AC508</f>
        <v>0</v>
      </c>
      <c r="AP509" s="8" t="n">
        <f aca="false">+AO509/AJ509*24</f>
        <v>0</v>
      </c>
      <c r="AQ509" s="8" t="n">
        <f aca="false">+AA509-AA508</f>
        <v>8</v>
      </c>
      <c r="AR509" s="6" t="n">
        <f aca="false">+AQ509/AJ509</f>
        <v>0.311688311688076</v>
      </c>
      <c r="AS509" s="6" t="n">
        <f aca="false">+AR509*24</f>
        <v>7.48051948051383</v>
      </c>
      <c r="AT509" s="8" t="n">
        <f aca="false">+AJ509/AQ509*60</f>
        <v>192.500000000146</v>
      </c>
      <c r="AU509" s="8" t="n">
        <f aca="false">+AK509/AQ509*60</f>
        <v>22.5</v>
      </c>
      <c r="AV509" s="0"/>
      <c r="AX509" s="0"/>
    </row>
    <row collapsed="false" customFormat="false" customHeight="false" hidden="false" ht="12.65" outlineLevel="0" r="510">
      <c r="A510" s="37" t="n">
        <v>41035.5</v>
      </c>
      <c r="B510" s="0" t="n">
        <v>64636</v>
      </c>
      <c r="C510" s="5" t="n">
        <v>123536</v>
      </c>
      <c r="D510" s="4" t="n">
        <v>14.4</v>
      </c>
      <c r="E510" s="53" t="n">
        <v>3</v>
      </c>
      <c r="F510" s="4" t="n">
        <v>7.2</v>
      </c>
      <c r="G510" s="4" t="n">
        <v>8</v>
      </c>
      <c r="H510" s="4" t="n">
        <v>21.4</v>
      </c>
      <c r="I510" s="4" t="n">
        <v>22.4</v>
      </c>
      <c r="J510" s="4" t="n">
        <v>20</v>
      </c>
      <c r="K510" s="4" t="n">
        <v>22.9</v>
      </c>
      <c r="L510" s="55" t="n">
        <v>22.9</v>
      </c>
      <c r="M510" s="4" t="n">
        <v>20.5</v>
      </c>
      <c r="N510" s="4" t="n">
        <v>22</v>
      </c>
      <c r="O510" s="5" t="n">
        <v>20</v>
      </c>
      <c r="P510" s="5" t="n">
        <v>7</v>
      </c>
      <c r="Q510" s="5" t="n">
        <v>0</v>
      </c>
      <c r="R510" s="5" t="n">
        <v>6</v>
      </c>
      <c r="S510" s="5" t="s">
        <v>48</v>
      </c>
      <c r="T510" s="5" t="s">
        <v>48</v>
      </c>
      <c r="U510" s="5" t="n">
        <v>24</v>
      </c>
      <c r="V510" s="5" t="n">
        <v>20</v>
      </c>
      <c r="W510" s="5" t="n">
        <v>24</v>
      </c>
      <c r="X510" s="5" t="n">
        <v>9</v>
      </c>
      <c r="Y510" s="5" t="n">
        <v>8</v>
      </c>
      <c r="Z510" s="5" t="n">
        <v>40</v>
      </c>
      <c r="AA510" s="5" t="n">
        <v>20336</v>
      </c>
      <c r="AB510" s="5" t="n">
        <v>13017</v>
      </c>
      <c r="AC510" s="5" t="n">
        <v>797</v>
      </c>
      <c r="AD510" s="6" t="n">
        <f aca="false">+(B510-B509)/(A510-A509)</f>
        <v>24.3809523809524</v>
      </c>
      <c r="AE510" s="33" t="n">
        <f aca="false">+(C510-C509)/(A510-A509)</f>
        <v>11.4285714285714</v>
      </c>
      <c r="AF510" s="6" t="n">
        <f aca="false">+AD510-AE510</f>
        <v>12.952380952381</v>
      </c>
      <c r="AG510" s="6" t="n">
        <f aca="false">AVERAGE(D510:E510)</f>
        <v>8.7</v>
      </c>
      <c r="AH510" s="7" t="n">
        <f aca="false">(G510+G509)/2</f>
        <v>10</v>
      </c>
      <c r="AI510" s="7" t="n">
        <f aca="false">+G510-F510</f>
        <v>0.8</v>
      </c>
      <c r="AJ510" s="8" t="n">
        <f aca="false">(+A510-A509)*24</f>
        <v>63</v>
      </c>
      <c r="AK510" s="8" t="n">
        <f aca="false">+AB510-AB509</f>
        <v>13</v>
      </c>
      <c r="AL510" s="8" t="n">
        <f aca="false">+AK510/AJ510*100</f>
        <v>20.6349206349206</v>
      </c>
      <c r="AM510" s="9" t="n">
        <f aca="false">+(C510-C509)/AK510</f>
        <v>2.30769230769231</v>
      </c>
      <c r="AN510" s="8" t="n">
        <f aca="false">+AK510/AJ510*24</f>
        <v>4.95238095238095</v>
      </c>
      <c r="AO510" s="8" t="n">
        <f aca="false">+AC510-AC509</f>
        <v>0</v>
      </c>
      <c r="AP510" s="8" t="n">
        <f aca="false">+AO510/AJ510*24</f>
        <v>0</v>
      </c>
      <c r="AQ510" s="8" t="n">
        <f aca="false">+AA510-AA509</f>
        <v>41</v>
      </c>
      <c r="AR510" s="6" t="n">
        <f aca="false">+AQ510/AJ510</f>
        <v>0.650793650793651</v>
      </c>
      <c r="AS510" s="6" t="n">
        <f aca="false">+AR510*24</f>
        <v>15.6190476190476</v>
      </c>
      <c r="AT510" s="8" t="n">
        <f aca="false">+AJ510/AQ510*60</f>
        <v>92.1951219512195</v>
      </c>
      <c r="AU510" s="8" t="n">
        <f aca="false">+AK510/AQ510*60</f>
        <v>19.0243902439024</v>
      </c>
      <c r="AV510" s="0"/>
      <c r="AX510" s="0"/>
    </row>
    <row collapsed="false" customFormat="false" customHeight="false" hidden="false" ht="12.65" outlineLevel="0" r="511">
      <c r="A511" s="37" t="n">
        <v>41036.75</v>
      </c>
      <c r="B511" s="0" t="n">
        <v>64664</v>
      </c>
      <c r="C511" s="5" t="n">
        <v>123551</v>
      </c>
      <c r="D511" s="4" t="n">
        <v>13.9</v>
      </c>
      <c r="E511" s="53" t="n">
        <v>1.1</v>
      </c>
      <c r="F511" s="4" t="n">
        <v>12.3</v>
      </c>
      <c r="G511" s="4" t="n">
        <v>12</v>
      </c>
      <c r="H511" s="4" t="n">
        <v>21.3</v>
      </c>
      <c r="I511" s="4" t="n">
        <v>22.4</v>
      </c>
      <c r="J511" s="4" t="n">
        <v>20</v>
      </c>
      <c r="K511" s="4" t="n">
        <v>22.1</v>
      </c>
      <c r="L511" s="55" t="n">
        <v>23.4</v>
      </c>
      <c r="M511" s="4" t="n">
        <v>20.5</v>
      </c>
      <c r="N511" s="4" t="n">
        <v>21.5</v>
      </c>
      <c r="O511" s="5" t="n">
        <v>20</v>
      </c>
      <c r="P511" s="5" t="n">
        <v>7</v>
      </c>
      <c r="Q511" s="5" t="n">
        <v>0</v>
      </c>
      <c r="R511" s="5" t="n">
        <v>6</v>
      </c>
      <c r="S511" s="5" t="s">
        <v>48</v>
      </c>
      <c r="T511" s="5" t="s">
        <v>48</v>
      </c>
      <c r="U511" s="5" t="n">
        <v>22</v>
      </c>
      <c r="V511" s="5" t="n">
        <v>23</v>
      </c>
      <c r="W511" s="5" t="n">
        <v>22</v>
      </c>
      <c r="X511" s="5" t="n">
        <v>6</v>
      </c>
      <c r="Y511" s="5" t="n">
        <v>4</v>
      </c>
      <c r="Z511" s="5" t="n">
        <v>54</v>
      </c>
      <c r="AA511" s="5" t="n">
        <v>20356</v>
      </c>
      <c r="AB511" s="5" t="n">
        <v>13023</v>
      </c>
      <c r="AC511" s="5" t="n">
        <v>797</v>
      </c>
      <c r="AD511" s="6" t="n">
        <f aca="false">+(B511-B510)/(A511-A510)</f>
        <v>22.4</v>
      </c>
      <c r="AE511" s="33" t="n">
        <f aca="false">+(C511-C510)/(A511-A510)</f>
        <v>12</v>
      </c>
      <c r="AF511" s="6" t="n">
        <f aca="false">+AD511-AE511</f>
        <v>10.4</v>
      </c>
      <c r="AG511" s="6" t="n">
        <f aca="false">AVERAGE(D511:E511)</f>
        <v>7.5</v>
      </c>
      <c r="AH511" s="7" t="n">
        <f aca="false">(G511+G510)/2</f>
        <v>10</v>
      </c>
      <c r="AI511" s="7" t="n">
        <f aca="false">+G511-F511</f>
        <v>-0.300000000000001</v>
      </c>
      <c r="AJ511" s="8" t="n">
        <f aca="false">(+A511-A510)*24</f>
        <v>30</v>
      </c>
      <c r="AK511" s="8" t="n">
        <f aca="false">+AB511-AB510</f>
        <v>6</v>
      </c>
      <c r="AL511" s="8" t="n">
        <f aca="false">+AK511/AJ511*100</f>
        <v>20</v>
      </c>
      <c r="AM511" s="9" t="n">
        <f aca="false">+(C511-C510)/AK511</f>
        <v>2.5</v>
      </c>
      <c r="AN511" s="8" t="n">
        <f aca="false">+AK511/AJ511*24</f>
        <v>4.8</v>
      </c>
      <c r="AO511" s="8" t="n">
        <f aca="false">+AC511-AC510</f>
        <v>0</v>
      </c>
      <c r="AP511" s="8" t="n">
        <f aca="false">+AO511/AJ511*24</f>
        <v>0</v>
      </c>
      <c r="AQ511" s="8" t="n">
        <f aca="false">+AA511-AA510</f>
        <v>20</v>
      </c>
      <c r="AR511" s="6" t="n">
        <f aca="false">+AQ511/AJ511</f>
        <v>0.666666666666667</v>
      </c>
      <c r="AS511" s="6" t="n">
        <f aca="false">+AR511*24</f>
        <v>16</v>
      </c>
      <c r="AT511" s="8" t="n">
        <f aca="false">+AJ511/AQ511*60</f>
        <v>90</v>
      </c>
      <c r="AU511" s="8" t="n">
        <f aca="false">+AK511/AQ511*60</f>
        <v>18</v>
      </c>
      <c r="AV511" s="0"/>
      <c r="AX511" s="0"/>
    </row>
    <row collapsed="false" customFormat="false" customHeight="false" hidden="false" ht="12.65" outlineLevel="0" r="512">
      <c r="A512" s="37" t="n">
        <v>41037.7083333333</v>
      </c>
      <c r="B512" s="0" t="n">
        <v>64683</v>
      </c>
      <c r="C512" s="5" t="n">
        <v>123561</v>
      </c>
      <c r="D512" s="4" t="n">
        <v>15.4</v>
      </c>
      <c r="E512" s="53" t="n">
        <v>5</v>
      </c>
      <c r="F512" s="4" t="n">
        <v>13.9</v>
      </c>
      <c r="G512" s="4" t="n">
        <v>14</v>
      </c>
      <c r="H512" s="4" t="n">
        <v>22</v>
      </c>
      <c r="I512" s="4" t="n">
        <v>22.4</v>
      </c>
      <c r="J512" s="4" t="n">
        <v>20.5</v>
      </c>
      <c r="K512" s="4" t="n">
        <v>21.2</v>
      </c>
      <c r="L512" s="55" t="n">
        <v>23.4</v>
      </c>
      <c r="M512" s="4" t="n">
        <v>20.5</v>
      </c>
      <c r="N512" s="4" t="n">
        <v>21.5</v>
      </c>
      <c r="O512" s="5" t="n">
        <v>20</v>
      </c>
      <c r="P512" s="5" t="n">
        <v>7</v>
      </c>
      <c r="Q512" s="5" t="n">
        <v>0</v>
      </c>
      <c r="R512" s="5" t="n">
        <v>6</v>
      </c>
      <c r="S512" s="5" t="s">
        <v>48</v>
      </c>
      <c r="T512" s="5" t="s">
        <v>48</v>
      </c>
      <c r="U512" s="5" t="n">
        <v>21</v>
      </c>
      <c r="V512" s="5" t="n">
        <v>22</v>
      </c>
      <c r="W512" s="5" t="n">
        <v>21</v>
      </c>
      <c r="X512" s="5" t="n">
        <v>14</v>
      </c>
      <c r="Y512" s="5" t="n">
        <v>14</v>
      </c>
      <c r="Z512" s="5" t="n">
        <v>41</v>
      </c>
      <c r="AA512" s="5" t="n">
        <v>20368</v>
      </c>
      <c r="AB512" s="5" t="n">
        <v>13028</v>
      </c>
      <c r="AC512" s="5" t="n">
        <v>797</v>
      </c>
      <c r="AD512" s="6" t="n">
        <f aca="false">+(B512-B511)/(A512-A511)</f>
        <v>19.8260869564716</v>
      </c>
      <c r="AE512" s="33" t="n">
        <f aca="false">+(C512-C511)/(A512-A511)</f>
        <v>10.4347826086692</v>
      </c>
      <c r="AF512" s="6" t="n">
        <f aca="false">+AD512-AE512</f>
        <v>9.39130434780232</v>
      </c>
      <c r="AG512" s="6" t="n">
        <f aca="false">AVERAGE(D512:E512)</f>
        <v>10.2</v>
      </c>
      <c r="AH512" s="7" t="n">
        <f aca="false">(G512+G511)/2</f>
        <v>13</v>
      </c>
      <c r="AI512" s="7" t="n">
        <f aca="false">+G512-F512</f>
        <v>0.0999999999999996</v>
      </c>
      <c r="AJ512" s="8" t="n">
        <f aca="false">(+A512-A511)*24</f>
        <v>23.0000000000582</v>
      </c>
      <c r="AK512" s="8" t="n">
        <f aca="false">+AB512-AB511</f>
        <v>5</v>
      </c>
      <c r="AL512" s="8" t="n">
        <f aca="false">+AK512/AJ512*100</f>
        <v>21.7391304347276</v>
      </c>
      <c r="AM512" s="9" t="n">
        <f aca="false">+(C512-C511)/AK512</f>
        <v>2</v>
      </c>
      <c r="AN512" s="8" t="n">
        <f aca="false">+AK512/AJ512*24</f>
        <v>5.21739130433462</v>
      </c>
      <c r="AO512" s="8" t="n">
        <f aca="false">+AC512-AC511</f>
        <v>0</v>
      </c>
      <c r="AP512" s="8" t="n">
        <f aca="false">+AO512/AJ512*24</f>
        <v>0</v>
      </c>
      <c r="AQ512" s="8" t="n">
        <f aca="false">+AA512-AA511</f>
        <v>12</v>
      </c>
      <c r="AR512" s="6" t="n">
        <f aca="false">+AQ512/AJ512</f>
        <v>0.521739130433462</v>
      </c>
      <c r="AS512" s="6" t="n">
        <f aca="false">+AR512*24</f>
        <v>12.5217391304031</v>
      </c>
      <c r="AT512" s="8" t="n">
        <f aca="false">+AJ512/AQ512*60</f>
        <v>115.000000000291</v>
      </c>
      <c r="AU512" s="8" t="n">
        <f aca="false">+AK512/AQ512*60</f>
        <v>25</v>
      </c>
      <c r="AV512" s="0"/>
      <c r="AX512" s="0"/>
    </row>
    <row collapsed="false" customFormat="false" customHeight="false" hidden="false" ht="12.65" outlineLevel="0" r="513">
      <c r="A513" s="37" t="n">
        <v>41038.8125</v>
      </c>
      <c r="B513" s="0" t="n">
        <v>64709</v>
      </c>
      <c r="C513" s="5" t="n">
        <v>123575</v>
      </c>
      <c r="D513" s="4" t="n">
        <v>16.9</v>
      </c>
      <c r="E513" s="53" t="n">
        <v>8.5</v>
      </c>
      <c r="F513" s="4" t="n">
        <v>11.3</v>
      </c>
      <c r="G513" s="4" t="n">
        <v>12</v>
      </c>
      <c r="H513" s="4" t="n">
        <v>21.1</v>
      </c>
      <c r="I513" s="4" t="n">
        <v>22.1</v>
      </c>
      <c r="J513" s="4" t="n">
        <v>20.5</v>
      </c>
      <c r="K513" s="4" t="n">
        <v>21.1</v>
      </c>
      <c r="L513" s="55" t="n">
        <v>22.1</v>
      </c>
      <c r="M513" s="4" t="n">
        <v>20.5</v>
      </c>
      <c r="N513" s="4" t="n">
        <v>20.5</v>
      </c>
      <c r="O513" s="5" t="n">
        <v>20</v>
      </c>
      <c r="P513" s="5" t="n">
        <v>7</v>
      </c>
      <c r="Q513" s="5" t="n">
        <v>0</v>
      </c>
      <c r="R513" s="5" t="n">
        <v>6</v>
      </c>
      <c r="S513" s="5" t="s">
        <v>48</v>
      </c>
      <c r="T513" s="5" t="s">
        <v>48</v>
      </c>
      <c r="U513" s="5" t="n">
        <v>28</v>
      </c>
      <c r="V513" s="5" t="n">
        <v>29</v>
      </c>
      <c r="W513" s="5" t="n">
        <v>28</v>
      </c>
      <c r="X513" s="5" t="n">
        <v>6</v>
      </c>
      <c r="Y513" s="5" t="n">
        <v>6</v>
      </c>
      <c r="Z513" s="5" t="n">
        <v>48</v>
      </c>
      <c r="AA513" s="5" t="n">
        <v>20384</v>
      </c>
      <c r="AB513" s="5" t="n">
        <v>13033</v>
      </c>
      <c r="AC513" s="5" t="n">
        <v>797</v>
      </c>
      <c r="AD513" s="6" t="n">
        <f aca="false">+(B513-B512)/(A513-A512)</f>
        <v>23.5471698113725</v>
      </c>
      <c r="AE513" s="33" t="n">
        <f aca="false">+(C513-C512)/(A513-A512)</f>
        <v>12.6792452830467</v>
      </c>
      <c r="AF513" s="6" t="n">
        <f aca="false">+AD513-AE513</f>
        <v>10.8679245283258</v>
      </c>
      <c r="AG513" s="6" t="n">
        <f aca="false">AVERAGE(D513:E513)</f>
        <v>12.7</v>
      </c>
      <c r="AH513" s="7" t="n">
        <f aca="false">(G513+G512)/2</f>
        <v>13</v>
      </c>
      <c r="AI513" s="7" t="n">
        <f aca="false">+G513-F513</f>
        <v>0.699999999999999</v>
      </c>
      <c r="AJ513" s="8" t="n">
        <f aca="false">(+A513-A512)*24</f>
        <v>26.4999999999418</v>
      </c>
      <c r="AK513" s="8" t="n">
        <f aca="false">+AB513-AB512</f>
        <v>5</v>
      </c>
      <c r="AL513" s="8" t="n">
        <f aca="false">+AK513/AJ513*100</f>
        <v>18.8679245283433</v>
      </c>
      <c r="AM513" s="9" t="n">
        <f aca="false">+(C513-C512)/AK513</f>
        <v>2.8</v>
      </c>
      <c r="AN513" s="8" t="n">
        <f aca="false">+AK513/AJ513*24</f>
        <v>4.5283018868024</v>
      </c>
      <c r="AO513" s="8" t="n">
        <f aca="false">+AC513-AC512</f>
        <v>0</v>
      </c>
      <c r="AP513" s="8" t="n">
        <f aca="false">+AO513/AJ513*24</f>
        <v>0</v>
      </c>
      <c r="AQ513" s="8" t="n">
        <f aca="false">+AA513-AA512</f>
        <v>16</v>
      </c>
      <c r="AR513" s="6" t="n">
        <f aca="false">+AQ513/AJ513</f>
        <v>0.603773584906987</v>
      </c>
      <c r="AS513" s="6" t="n">
        <f aca="false">+AR513*24</f>
        <v>14.4905660377677</v>
      </c>
      <c r="AT513" s="8" t="n">
        <f aca="false">+AJ513/AQ513*60</f>
        <v>99.3749999997817</v>
      </c>
      <c r="AU513" s="8" t="n">
        <f aca="false">+AK513/AQ513*60</f>
        <v>18.75</v>
      </c>
      <c r="AV513" s="0" t="s">
        <v>262</v>
      </c>
      <c r="AX513" s="0"/>
    </row>
    <row collapsed="false" customFormat="false" customHeight="false" hidden="false" ht="12.65" outlineLevel="0" r="514">
      <c r="A514" s="37" t="n">
        <v>41039.6736111111</v>
      </c>
      <c r="B514" s="0" t="n">
        <v>64730</v>
      </c>
      <c r="C514" s="5" t="n">
        <v>123584</v>
      </c>
      <c r="D514" s="4" t="n">
        <v>12.3</v>
      </c>
      <c r="E514" s="53" t="n">
        <v>8.4</v>
      </c>
      <c r="F514" s="4" t="n">
        <v>9.3</v>
      </c>
      <c r="G514" s="4" t="n">
        <v>10</v>
      </c>
      <c r="H514" s="4" t="n">
        <v>20.7</v>
      </c>
      <c r="I514" s="4" t="n">
        <v>21.9</v>
      </c>
      <c r="J514" s="4" t="n">
        <v>20.5</v>
      </c>
      <c r="K514" s="4" t="n">
        <v>21.6</v>
      </c>
      <c r="L514" s="55" t="n">
        <v>21.9</v>
      </c>
      <c r="M514" s="4" t="n">
        <v>20.5</v>
      </c>
      <c r="N514" s="4" t="n">
        <v>20.5</v>
      </c>
      <c r="O514" s="5" t="n">
        <v>20</v>
      </c>
      <c r="P514" s="5" t="n">
        <v>7</v>
      </c>
      <c r="Q514" s="5" t="n">
        <v>0</v>
      </c>
      <c r="R514" s="5" t="n">
        <v>6</v>
      </c>
      <c r="S514" s="5" t="s">
        <v>48</v>
      </c>
      <c r="T514" s="5" t="s">
        <v>48</v>
      </c>
      <c r="U514" s="5" t="n">
        <v>29</v>
      </c>
      <c r="V514" s="5" t="n">
        <v>31</v>
      </c>
      <c r="W514" s="5" t="n">
        <v>29</v>
      </c>
      <c r="X514" s="5" t="n">
        <v>5</v>
      </c>
      <c r="Y514" s="5" t="n">
        <v>6</v>
      </c>
      <c r="Z514" s="5" t="n">
        <v>45</v>
      </c>
      <c r="AA514" s="5" t="n">
        <v>20396</v>
      </c>
      <c r="AB514" s="5" t="n">
        <v>13037</v>
      </c>
      <c r="AC514" s="5" t="n">
        <v>797</v>
      </c>
      <c r="AD514" s="6" t="n">
        <f aca="false">+(B514-B513)/(A514-A513)</f>
        <v>24.3870967742393</v>
      </c>
      <c r="AE514" s="33" t="n">
        <f aca="false">+(C514-C513)/(A514-A513)</f>
        <v>10.4516129032454</v>
      </c>
      <c r="AF514" s="6" t="n">
        <f aca="false">+AD514-AE514</f>
        <v>13.9354838709939</v>
      </c>
      <c r="AG514" s="6" t="n">
        <f aca="false">AVERAGE(D514:E514)</f>
        <v>10.35</v>
      </c>
      <c r="AH514" s="7" t="n">
        <f aca="false">(G514+G513)/2</f>
        <v>11</v>
      </c>
      <c r="AI514" s="7" t="n">
        <f aca="false">+G514-F514</f>
        <v>0.699999999999999</v>
      </c>
      <c r="AJ514" s="8" t="n">
        <f aca="false">(+A514-A513)*24</f>
        <v>20.6666666666279</v>
      </c>
      <c r="AK514" s="8" t="n">
        <f aca="false">+AB514-AB513</f>
        <v>4</v>
      </c>
      <c r="AL514" s="8" t="n">
        <f aca="false">+AK514/AJ514*100</f>
        <v>19.3548387097138</v>
      </c>
      <c r="AM514" s="9" t="n">
        <f aca="false">+(C514-C513)/AK514</f>
        <v>2.25</v>
      </c>
      <c r="AN514" s="8" t="n">
        <f aca="false">+AK514/AJ514*24</f>
        <v>4.6451612903313</v>
      </c>
      <c r="AO514" s="8" t="n">
        <f aca="false">+AC514-AC513</f>
        <v>0</v>
      </c>
      <c r="AP514" s="8" t="n">
        <f aca="false">+AO514/AJ514*24</f>
        <v>0</v>
      </c>
      <c r="AQ514" s="8" t="n">
        <f aca="false">+AA514-AA513</f>
        <v>12</v>
      </c>
      <c r="AR514" s="6" t="n">
        <f aca="false">+AQ514/AJ514</f>
        <v>0.580645161291413</v>
      </c>
      <c r="AS514" s="6" t="n">
        <f aca="false">+AR514*24</f>
        <v>13.9354838709939</v>
      </c>
      <c r="AT514" s="8" t="n">
        <f aca="false">+AJ514/AQ514*60</f>
        <v>103.333333333139</v>
      </c>
      <c r="AU514" s="8" t="n">
        <f aca="false">+AK514/AQ514*60</f>
        <v>20</v>
      </c>
      <c r="AV514" s="0"/>
      <c r="AX514" s="0"/>
    </row>
    <row collapsed="false" customFormat="false" customHeight="false" hidden="false" ht="12.65" outlineLevel="0" r="515">
      <c r="A515" s="37" t="n">
        <v>41040.8229166667</v>
      </c>
      <c r="B515" s="0" t="n">
        <v>64760</v>
      </c>
      <c r="C515" s="5" t="n">
        <v>123597</v>
      </c>
      <c r="D515" s="4" t="n">
        <v>14.4</v>
      </c>
      <c r="E515" s="53" t="n">
        <v>9</v>
      </c>
      <c r="F515" s="4" t="n">
        <v>9.5</v>
      </c>
      <c r="G515" s="4" t="n">
        <v>10</v>
      </c>
      <c r="H515" s="4" t="n">
        <v>21.7</v>
      </c>
      <c r="I515" s="4" t="n">
        <v>21.9</v>
      </c>
      <c r="J515" s="4" t="n">
        <v>20.5</v>
      </c>
      <c r="K515" s="4" t="n">
        <v>20.9</v>
      </c>
      <c r="L515" s="55" t="n">
        <v>21.9</v>
      </c>
      <c r="M515" s="4" t="n">
        <v>20.5</v>
      </c>
      <c r="N515" s="4" t="n">
        <v>20.5</v>
      </c>
      <c r="O515" s="5" t="n">
        <v>20</v>
      </c>
      <c r="P515" s="5" t="n">
        <v>7</v>
      </c>
      <c r="Q515" s="5" t="n">
        <v>0</v>
      </c>
      <c r="R515" s="5" t="n">
        <v>6</v>
      </c>
      <c r="S515" s="5" t="s">
        <v>48</v>
      </c>
      <c r="T515" s="5" t="s">
        <v>48</v>
      </c>
      <c r="U515" s="5" t="n">
        <v>23</v>
      </c>
      <c r="V515" s="5" t="n">
        <v>31</v>
      </c>
      <c r="W515" s="5" t="n">
        <v>23</v>
      </c>
      <c r="X515" s="5" t="n">
        <v>6</v>
      </c>
      <c r="Y515" s="5" t="n">
        <v>7</v>
      </c>
      <c r="Z515" s="5" t="n">
        <v>49</v>
      </c>
      <c r="AA515" s="5" t="n">
        <v>20412</v>
      </c>
      <c r="AB515" s="5" t="n">
        <v>13042</v>
      </c>
      <c r="AC515" s="5" t="n">
        <v>797</v>
      </c>
      <c r="AD515" s="6" t="n">
        <f aca="false">+(B515-B514)/(A515-A514)</f>
        <v>26.102719033251</v>
      </c>
      <c r="AE515" s="33" t="n">
        <f aca="false">+(C515-C514)/(A515-A514)</f>
        <v>11.3111782477421</v>
      </c>
      <c r="AF515" s="6" t="n">
        <f aca="false">+AD515-AE515</f>
        <v>14.7915407855089</v>
      </c>
      <c r="AG515" s="6" t="n">
        <f aca="false">AVERAGE(D515:E515)</f>
        <v>11.7</v>
      </c>
      <c r="AH515" s="7" t="n">
        <f aca="false">(G515+G514)/2</f>
        <v>10</v>
      </c>
      <c r="AI515" s="7" t="n">
        <f aca="false">+G515-F515</f>
        <v>0.5</v>
      </c>
      <c r="AJ515" s="8" t="n">
        <f aca="false">(+A515-A514)*24</f>
        <v>27.5833333333139</v>
      </c>
      <c r="AK515" s="8" t="n">
        <f aca="false">+AB515-AB514</f>
        <v>5</v>
      </c>
      <c r="AL515" s="8" t="n">
        <f aca="false">+AK515/AJ515*100</f>
        <v>18.1268882175354</v>
      </c>
      <c r="AM515" s="9" t="n">
        <f aca="false">+(C515-C514)/AK515</f>
        <v>2.6</v>
      </c>
      <c r="AN515" s="8" t="n">
        <f aca="false">+AK515/AJ515*24</f>
        <v>4.3504531722085</v>
      </c>
      <c r="AO515" s="8" t="n">
        <f aca="false">+AC515-AC514</f>
        <v>0</v>
      </c>
      <c r="AP515" s="8" t="n">
        <f aca="false">+AO515/AJ515*24</f>
        <v>0</v>
      </c>
      <c r="AQ515" s="8" t="n">
        <f aca="false">+AA515-AA514</f>
        <v>16</v>
      </c>
      <c r="AR515" s="6" t="n">
        <f aca="false">+AQ515/AJ515</f>
        <v>0.580060422961133</v>
      </c>
      <c r="AS515" s="6" t="n">
        <f aca="false">+AR515*24</f>
        <v>13.9214501510672</v>
      </c>
      <c r="AT515" s="8" t="n">
        <f aca="false">+AJ515/AQ515*60</f>
        <v>103.437499999927</v>
      </c>
      <c r="AU515" s="8" t="n">
        <f aca="false">+AK515/AQ515*60</f>
        <v>18.75</v>
      </c>
      <c r="AV515" s="0"/>
      <c r="AX515" s="0"/>
    </row>
    <row collapsed="false" customFormat="false" customHeight="false" hidden="false" ht="12.65" outlineLevel="0" r="516">
      <c r="A516" s="37" t="n">
        <v>41042.6666666667</v>
      </c>
      <c r="B516" s="0" t="n">
        <v>64782</v>
      </c>
      <c r="C516" s="5" t="n">
        <v>123607</v>
      </c>
      <c r="D516" s="4" t="n">
        <v>17.6</v>
      </c>
      <c r="E516" s="53" t="n">
        <v>3</v>
      </c>
      <c r="F516" s="4" t="n">
        <v>12.9</v>
      </c>
      <c r="G516" s="4" t="n">
        <v>13</v>
      </c>
      <c r="H516" s="4" t="n">
        <v>20.1</v>
      </c>
      <c r="I516" s="4" t="n">
        <v>21.9</v>
      </c>
      <c r="J516" s="4" t="n">
        <v>18.5</v>
      </c>
      <c r="K516" s="4" t="n">
        <v>20.3</v>
      </c>
      <c r="L516" s="55" t="n">
        <v>22.9</v>
      </c>
      <c r="M516" s="4" t="n">
        <v>18.5</v>
      </c>
      <c r="N516" s="4" t="n">
        <v>20</v>
      </c>
      <c r="O516" s="5" t="n">
        <v>20</v>
      </c>
      <c r="P516" s="5" t="n">
        <v>7</v>
      </c>
      <c r="Q516" s="5" t="n">
        <v>0</v>
      </c>
      <c r="R516" s="5" t="n">
        <v>6</v>
      </c>
      <c r="S516" s="5" t="s">
        <v>48</v>
      </c>
      <c r="T516" s="5" t="s">
        <v>48</v>
      </c>
      <c r="U516" s="5" t="n">
        <v>40</v>
      </c>
      <c r="V516" s="5" t="n">
        <v>28</v>
      </c>
      <c r="W516" s="5" t="n">
        <v>26</v>
      </c>
      <c r="X516" s="5" t="n">
        <v>16</v>
      </c>
      <c r="Y516" s="5" t="n">
        <v>16</v>
      </c>
      <c r="Z516" s="5" t="n">
        <v>44</v>
      </c>
      <c r="AA516" s="5" t="n">
        <v>20428</v>
      </c>
      <c r="AB516" s="5" t="n">
        <v>13047</v>
      </c>
      <c r="AC516" s="5" t="n">
        <v>797</v>
      </c>
      <c r="AD516" s="6" t="n">
        <f aca="false">+(B516-B515)/(A516-A515)</f>
        <v>11.9322033898305</v>
      </c>
      <c r="AE516" s="33" t="n">
        <f aca="false">+(C516-C515)/(A516-A515)</f>
        <v>5.42372881355932</v>
      </c>
      <c r="AF516" s="6" t="n">
        <f aca="false">+AD516-AE516</f>
        <v>6.50847457627119</v>
      </c>
      <c r="AG516" s="6" t="n">
        <f aca="false">AVERAGE(D516:E516)</f>
        <v>10.3</v>
      </c>
      <c r="AH516" s="7" t="n">
        <f aca="false">(G516+G515)/2</f>
        <v>11.5</v>
      </c>
      <c r="AI516" s="7" t="n">
        <f aca="false">+G516-F516</f>
        <v>0.0999999999999996</v>
      </c>
      <c r="AJ516" s="8" t="n">
        <f aca="false">(+A516-A515)*24</f>
        <v>44.25</v>
      </c>
      <c r="AK516" s="8" t="n">
        <f aca="false">+AB516-AB515</f>
        <v>5</v>
      </c>
      <c r="AL516" s="8" t="n">
        <f aca="false">+AK516/AJ516*100</f>
        <v>11.2994350282486</v>
      </c>
      <c r="AM516" s="9" t="n">
        <f aca="false">+(C516-C515)/AK516</f>
        <v>2</v>
      </c>
      <c r="AN516" s="8" t="n">
        <f aca="false">+AK516/AJ516*24</f>
        <v>2.71186440677966</v>
      </c>
      <c r="AO516" s="8" t="n">
        <f aca="false">+AC516-AC515</f>
        <v>0</v>
      </c>
      <c r="AP516" s="8" t="n">
        <f aca="false">+AO516/AJ516*24</f>
        <v>0</v>
      </c>
      <c r="AQ516" s="8" t="n">
        <f aca="false">+AA516-AA515</f>
        <v>16</v>
      </c>
      <c r="AR516" s="6" t="n">
        <f aca="false">+AQ516/AJ516</f>
        <v>0.361581920903955</v>
      </c>
      <c r="AS516" s="6" t="n">
        <f aca="false">+AR516*24</f>
        <v>8.67796610169492</v>
      </c>
      <c r="AT516" s="8" t="n">
        <f aca="false">+AJ516/AQ516*60</f>
        <v>165.9375</v>
      </c>
      <c r="AU516" s="8" t="n">
        <f aca="false">+AK516/AQ516*60</f>
        <v>18.75</v>
      </c>
      <c r="AV516" s="0" t="s">
        <v>263</v>
      </c>
      <c r="AX516" s="0"/>
    </row>
    <row collapsed="false" customFormat="false" customHeight="false" hidden="false" ht="12.65" outlineLevel="0" r="517">
      <c r="A517" s="37" t="n">
        <v>41044.7430555556</v>
      </c>
      <c r="B517" s="0" t="n">
        <v>64833</v>
      </c>
      <c r="C517" s="5" t="n">
        <v>123637</v>
      </c>
      <c r="D517" s="4" t="n">
        <v>15</v>
      </c>
      <c r="E517" s="53" t="n">
        <v>6</v>
      </c>
      <c r="F517" s="4" t="n">
        <v>12.4</v>
      </c>
      <c r="G517" s="4" t="n">
        <v>13</v>
      </c>
      <c r="H517" s="4" t="n">
        <v>21.6</v>
      </c>
      <c r="I517" s="4" t="n">
        <v>22.4</v>
      </c>
      <c r="J517" s="4" t="n">
        <v>20</v>
      </c>
      <c r="K517" s="4" t="n">
        <v>22.2</v>
      </c>
      <c r="L517" s="55" t="n">
        <v>22.4</v>
      </c>
      <c r="M517" s="4" t="n">
        <v>20</v>
      </c>
      <c r="N517" s="4" t="n">
        <v>21.5</v>
      </c>
      <c r="O517" s="5" t="n">
        <v>20</v>
      </c>
      <c r="P517" s="5" t="n">
        <v>7</v>
      </c>
      <c r="Q517" s="5" t="n">
        <v>2</v>
      </c>
      <c r="R517" s="5" t="n">
        <v>6</v>
      </c>
      <c r="S517" s="5" t="s">
        <v>48</v>
      </c>
      <c r="T517" s="5" t="s">
        <v>48</v>
      </c>
      <c r="U517" s="5" t="n">
        <v>28</v>
      </c>
      <c r="V517" s="5" t="n">
        <v>26</v>
      </c>
      <c r="W517" s="5" t="n">
        <v>28</v>
      </c>
      <c r="X517" s="5" t="n">
        <v>5</v>
      </c>
      <c r="Y517" s="5" t="n">
        <v>6</v>
      </c>
      <c r="Z517" s="5" t="n">
        <v>45</v>
      </c>
      <c r="AA517" s="5" t="n">
        <v>20464</v>
      </c>
      <c r="AB517" s="5" t="n">
        <v>13061</v>
      </c>
      <c r="AC517" s="5" t="n">
        <v>797</v>
      </c>
      <c r="AD517" s="6" t="n">
        <f aca="false">+(B517-B516)/(A517-A516)</f>
        <v>24.5618729096799</v>
      </c>
      <c r="AE517" s="33" t="n">
        <f aca="false">+(C517-C516)/(A517-A516)</f>
        <v>14.4481605351058</v>
      </c>
      <c r="AF517" s="6" t="n">
        <f aca="false">+AD517-AE517</f>
        <v>10.1137123745741</v>
      </c>
      <c r="AG517" s="6" t="n">
        <f aca="false">AVERAGE(D517:E517)</f>
        <v>10.5</v>
      </c>
      <c r="AH517" s="7" t="n">
        <f aca="false">(G517+G516)/2</f>
        <v>13</v>
      </c>
      <c r="AI517" s="7" t="n">
        <f aca="false">+G517-F517</f>
        <v>0.6</v>
      </c>
      <c r="AJ517" s="8" t="n">
        <f aca="false">(+A517-A516)*24</f>
        <v>49.8333333333721</v>
      </c>
      <c r="AK517" s="8" t="n">
        <f aca="false">+AB517-AB516</f>
        <v>14</v>
      </c>
      <c r="AL517" s="8" t="n">
        <f aca="false">+AK517/AJ517*100</f>
        <v>28.093645484928</v>
      </c>
      <c r="AM517" s="9" t="n">
        <f aca="false">+(C517-C516)/AK517</f>
        <v>2.14285714285714</v>
      </c>
      <c r="AN517" s="8" t="n">
        <f aca="false">+AK517/AJ517*24</f>
        <v>6.74247491638271</v>
      </c>
      <c r="AO517" s="8" t="n">
        <f aca="false">+AC517-AC516</f>
        <v>0</v>
      </c>
      <c r="AP517" s="8" t="n">
        <f aca="false">+AO517/AJ517*24</f>
        <v>0</v>
      </c>
      <c r="AQ517" s="8" t="n">
        <f aca="false">+AA517-AA516</f>
        <v>36</v>
      </c>
      <c r="AR517" s="6" t="n">
        <f aca="false">+AQ517/AJ517</f>
        <v>0.72240802675529</v>
      </c>
      <c r="AS517" s="6" t="n">
        <f aca="false">+AR517*24</f>
        <v>17.337792642127</v>
      </c>
      <c r="AT517" s="8" t="n">
        <f aca="false">+AJ517/AQ517*60</f>
        <v>83.0555555556202</v>
      </c>
      <c r="AU517" s="8" t="n">
        <f aca="false">+AK517/AQ517*60</f>
        <v>23.3333333333333</v>
      </c>
      <c r="AV517" s="0" t="s">
        <v>264</v>
      </c>
      <c r="AX517" s="0"/>
    </row>
    <row collapsed="false" customFormat="false" customHeight="false" hidden="false" ht="12.65" outlineLevel="0" r="518">
      <c r="A518" s="37" t="n">
        <v>41045.7430555556</v>
      </c>
      <c r="B518" s="0" t="n">
        <v>64855</v>
      </c>
      <c r="C518" s="5" t="n">
        <v>123647</v>
      </c>
      <c r="D518" s="4" t="n">
        <v>18.4</v>
      </c>
      <c r="E518" s="53" t="n">
        <v>8</v>
      </c>
      <c r="F518" s="4" t="n">
        <v>10</v>
      </c>
      <c r="G518" s="4" t="n">
        <v>10</v>
      </c>
      <c r="H518" s="4" t="n">
        <v>21.8</v>
      </c>
      <c r="I518" s="4" t="n">
        <v>22.4</v>
      </c>
      <c r="J518" s="4" t="n">
        <v>20.5</v>
      </c>
      <c r="K518" s="4" t="n">
        <v>22.1</v>
      </c>
      <c r="L518" s="55" t="n">
        <v>22.9</v>
      </c>
      <c r="M518" s="4" t="n">
        <v>20.5</v>
      </c>
      <c r="N518" s="4" t="n">
        <v>21.5</v>
      </c>
      <c r="O518" s="5" t="n">
        <v>20</v>
      </c>
      <c r="P518" s="5" t="n">
        <v>7</v>
      </c>
      <c r="Q518" s="5" t="n">
        <v>0</v>
      </c>
      <c r="R518" s="5" t="n">
        <v>6</v>
      </c>
      <c r="S518" s="5" t="s">
        <v>51</v>
      </c>
      <c r="T518" s="5" t="s">
        <v>48</v>
      </c>
      <c r="U518" s="5" t="n">
        <v>31</v>
      </c>
      <c r="V518" s="5" t="n">
        <v>25</v>
      </c>
      <c r="W518" s="5" t="n">
        <v>23</v>
      </c>
      <c r="X518" s="5" t="n">
        <v>6</v>
      </c>
      <c r="Y518" s="5" t="n">
        <v>2</v>
      </c>
      <c r="Z518" s="5" t="n">
        <v>45</v>
      </c>
      <c r="AA518" s="5" t="n">
        <v>20477</v>
      </c>
      <c r="AB518" s="5" t="n">
        <v>13065</v>
      </c>
      <c r="AC518" s="5" t="n">
        <v>797</v>
      </c>
      <c r="AD518" s="6" t="n">
        <f aca="false">+(B518-B517)/(A518-A517)</f>
        <v>22</v>
      </c>
      <c r="AE518" s="33" t="n">
        <f aca="false">+(C518-C517)/(A518-A517)</f>
        <v>10</v>
      </c>
      <c r="AF518" s="6" t="n">
        <f aca="false">+AD518-AE518</f>
        <v>12</v>
      </c>
      <c r="AG518" s="6" t="n">
        <f aca="false">AVERAGE(D518:E518)</f>
        <v>13.2</v>
      </c>
      <c r="AH518" s="7" t="n">
        <f aca="false">(G518+G517)/2</f>
        <v>11.5</v>
      </c>
      <c r="AI518" s="7" t="n">
        <f aca="false">+G518-F518</f>
        <v>0</v>
      </c>
      <c r="AJ518" s="8" t="n">
        <f aca="false">(+A518-A517)*24</f>
        <v>24</v>
      </c>
      <c r="AK518" s="8" t="n">
        <f aca="false">+AB518-AB517</f>
        <v>4</v>
      </c>
      <c r="AL518" s="8" t="n">
        <f aca="false">+AK518/AJ518*100</f>
        <v>16.6666666666667</v>
      </c>
      <c r="AM518" s="9" t="n">
        <f aca="false">+(C518-C517)/AK518</f>
        <v>2.5</v>
      </c>
      <c r="AN518" s="8" t="n">
        <f aca="false">+AK518/AJ518*24</f>
        <v>4</v>
      </c>
      <c r="AO518" s="8" t="n">
        <f aca="false">+AC518-AC517</f>
        <v>0</v>
      </c>
      <c r="AP518" s="8" t="n">
        <f aca="false">+AO518/AJ518*24</f>
        <v>0</v>
      </c>
      <c r="AQ518" s="8" t="n">
        <f aca="false">+AA518-AA517</f>
        <v>13</v>
      </c>
      <c r="AR518" s="6" t="n">
        <f aca="false">+AQ518/AJ518</f>
        <v>0.541666666666667</v>
      </c>
      <c r="AS518" s="6" t="n">
        <f aca="false">+AR518*24</f>
        <v>13</v>
      </c>
      <c r="AT518" s="8" t="n">
        <f aca="false">+AJ518/AQ518*60</f>
        <v>110.769230769231</v>
      </c>
      <c r="AU518" s="8" t="n">
        <f aca="false">+AK518/AQ518*60</f>
        <v>18.4615384615385</v>
      </c>
      <c r="AV518" s="0" t="s">
        <v>265</v>
      </c>
      <c r="AX518" s="0"/>
    </row>
    <row collapsed="false" customFormat="false" customHeight="false" hidden="false" ht="12.65" outlineLevel="0" r="519">
      <c r="A519" s="37" t="n">
        <v>41054.8194444444</v>
      </c>
      <c r="B519" s="0" t="n">
        <v>64912</v>
      </c>
      <c r="C519" s="5" t="n">
        <v>123663</v>
      </c>
      <c r="D519" s="4" t="n">
        <v>29.4</v>
      </c>
      <c r="E519" s="53" t="n">
        <v>6</v>
      </c>
      <c r="F519" s="4" t="n">
        <v>26.3</v>
      </c>
      <c r="G519" s="4" t="n">
        <v>20</v>
      </c>
      <c r="H519" s="4" t="n">
        <v>25.7</v>
      </c>
      <c r="I519" s="4" t="n">
        <v>25.9</v>
      </c>
      <c r="J519" s="4" t="n">
        <v>17.5</v>
      </c>
      <c r="K519" s="4" t="n">
        <v>24.1</v>
      </c>
      <c r="L519" s="55" t="n">
        <v>25.4</v>
      </c>
      <c r="M519" s="4" t="n">
        <v>17</v>
      </c>
      <c r="N519" s="4" t="n">
        <v>23.5</v>
      </c>
      <c r="O519" s="5" t="n">
        <v>20</v>
      </c>
      <c r="P519" s="5" t="n">
        <v>7</v>
      </c>
      <c r="Q519" s="5" t="n">
        <v>0</v>
      </c>
      <c r="R519" s="5" t="n">
        <v>6</v>
      </c>
      <c r="S519" s="5" t="s">
        <v>48</v>
      </c>
      <c r="T519" s="5" t="s">
        <v>48</v>
      </c>
      <c r="U519" s="5" t="n">
        <v>39</v>
      </c>
      <c r="V519" s="5" t="n">
        <v>10</v>
      </c>
      <c r="W519" s="5" t="n">
        <v>27</v>
      </c>
      <c r="X519" s="5" t="n">
        <v>20</v>
      </c>
      <c r="Y519" s="5" t="n">
        <v>20</v>
      </c>
      <c r="Z519" s="5" t="n">
        <v>43</v>
      </c>
      <c r="AA519" s="5" t="n">
        <v>20506</v>
      </c>
      <c r="AB519" s="5" t="n">
        <v>13070</v>
      </c>
      <c r="AC519" s="5" t="n">
        <v>797</v>
      </c>
      <c r="AD519" s="6" t="n">
        <f aca="false">+(B519-B518)/(A519-A518)</f>
        <v>6.28003060443653</v>
      </c>
      <c r="AE519" s="33" t="n">
        <f aca="false">+(C519-C518)/(A519-A518)</f>
        <v>1.76281560826288</v>
      </c>
      <c r="AF519" s="6" t="n">
        <f aca="false">+AD519-AE519</f>
        <v>4.51721499617364</v>
      </c>
      <c r="AG519" s="6" t="n">
        <f aca="false">AVERAGE(D519:E519)</f>
        <v>17.7</v>
      </c>
      <c r="AH519" s="7" t="n">
        <f aca="false">(G519+G518)/2</f>
        <v>15</v>
      </c>
      <c r="AI519" s="7" t="n">
        <f aca="false">+G519-F519</f>
        <v>-6.3</v>
      </c>
      <c r="AJ519" s="8" t="n">
        <f aca="false">(+A519-A518)*24</f>
        <v>217.833333333372</v>
      </c>
      <c r="AK519" s="8" t="n">
        <f aca="false">+AB519-AB518</f>
        <v>5</v>
      </c>
      <c r="AL519" s="8" t="n">
        <f aca="false">+AK519/AJ519*100</f>
        <v>2.29533282325896</v>
      </c>
      <c r="AM519" s="9" t="n">
        <f aca="false">+(C519-C518)/AK519</f>
        <v>3.2</v>
      </c>
      <c r="AN519" s="8" t="n">
        <f aca="false">+AK519/AJ519*24</f>
        <v>0.550879877582151</v>
      </c>
      <c r="AO519" s="8" t="n">
        <f aca="false">+AC519-AC518</f>
        <v>0</v>
      </c>
      <c r="AP519" s="8" t="n">
        <f aca="false">+AO519/AJ519*24</f>
        <v>0</v>
      </c>
      <c r="AQ519" s="8" t="n">
        <f aca="false">+AA519-AA518</f>
        <v>29</v>
      </c>
      <c r="AR519" s="6" t="n">
        <f aca="false">+AQ519/AJ519</f>
        <v>0.13312930374902</v>
      </c>
      <c r="AS519" s="6" t="n">
        <f aca="false">+AR519*24</f>
        <v>3.19510328997648</v>
      </c>
      <c r="AT519" s="8" t="n">
        <f aca="false">+AJ519/AQ519*60</f>
        <v>450.689655172494</v>
      </c>
      <c r="AU519" s="8" t="n">
        <f aca="false">+AK519/AQ519*60</f>
        <v>10.3448275862069</v>
      </c>
      <c r="AV519" s="0"/>
      <c r="AX519" s="0"/>
    </row>
    <row collapsed="false" customFormat="false" customHeight="false" hidden="false" ht="12.65" outlineLevel="0" r="520">
      <c r="A520" s="37" t="n">
        <v>41061</v>
      </c>
      <c r="B520" s="0" t="n">
        <v>65005</v>
      </c>
      <c r="C520" s="5" t="n">
        <v>123681</v>
      </c>
      <c r="D520" s="4" t="n">
        <v>19.3</v>
      </c>
      <c r="E520" s="53" t="n">
        <v>6</v>
      </c>
      <c r="F520" s="4" t="n">
        <v>8.3</v>
      </c>
      <c r="G520" s="4" t="n">
        <v>9</v>
      </c>
      <c r="H520" s="4" t="n">
        <v>20.1</v>
      </c>
      <c r="I520" s="4" t="n">
        <v>23.4</v>
      </c>
      <c r="J520" s="4" t="n">
        <v>20</v>
      </c>
      <c r="K520" s="4" t="n">
        <v>19.1</v>
      </c>
      <c r="L520" s="55" t="n">
        <v>25.9</v>
      </c>
      <c r="M520" s="4" t="n">
        <v>19</v>
      </c>
      <c r="N520" s="4" t="n">
        <v>19.5</v>
      </c>
      <c r="O520" s="5" t="n">
        <v>20</v>
      </c>
      <c r="P520" s="5" t="n">
        <v>7</v>
      </c>
      <c r="Q520" s="5" t="n">
        <v>0</v>
      </c>
      <c r="R520" s="5" t="n">
        <v>6</v>
      </c>
      <c r="S520" s="5" t="s">
        <v>48</v>
      </c>
      <c r="T520" s="5" t="s">
        <v>48</v>
      </c>
      <c r="U520" s="5" t="n">
        <v>42</v>
      </c>
      <c r="V520" s="5" t="n">
        <v>38</v>
      </c>
      <c r="W520" s="5" t="n">
        <v>32</v>
      </c>
      <c r="X520" s="5" t="n">
        <v>10</v>
      </c>
      <c r="Y520" s="5" t="n">
        <v>10</v>
      </c>
      <c r="Z520" s="5" t="n">
        <v>45</v>
      </c>
      <c r="AA520" s="5" t="n">
        <v>20540</v>
      </c>
      <c r="AB520" s="5" t="n">
        <v>13075</v>
      </c>
      <c r="AC520" s="5" t="n">
        <v>797</v>
      </c>
      <c r="AD520" s="6" t="n">
        <f aca="false">+(B520-B519)/(A520-A519)</f>
        <v>15.0471910112379</v>
      </c>
      <c r="AE520" s="33" t="n">
        <f aca="false">+(C520-C519)/(A520-A519)</f>
        <v>2.91235955056218</v>
      </c>
      <c r="AF520" s="6" t="n">
        <f aca="false">+AD520-AE520</f>
        <v>12.1348314606757</v>
      </c>
      <c r="AG520" s="6" t="n">
        <f aca="false">AVERAGE(D520:E520)</f>
        <v>12.65</v>
      </c>
      <c r="AH520" s="7" t="n">
        <f aca="false">(G520+G519)/2</f>
        <v>14.5</v>
      </c>
      <c r="AI520" s="7" t="n">
        <f aca="false">+G520-F520</f>
        <v>0.699999999999999</v>
      </c>
      <c r="AJ520" s="8" t="n">
        <f aca="false">(+A520-A519)*24</f>
        <v>148.333333333314</v>
      </c>
      <c r="AK520" s="8" t="n">
        <f aca="false">+AB520-AB519</f>
        <v>5</v>
      </c>
      <c r="AL520" s="8" t="n">
        <f aca="false">+AK520/AJ520*100</f>
        <v>3.37078651685437</v>
      </c>
      <c r="AM520" s="9" t="n">
        <f aca="false">+(C520-C519)/AK520</f>
        <v>3.6</v>
      </c>
      <c r="AN520" s="8" t="n">
        <f aca="false">+AK520/AJ520*24</f>
        <v>0.80898876404505</v>
      </c>
      <c r="AO520" s="8" t="n">
        <f aca="false">+AC520-AC519</f>
        <v>0</v>
      </c>
      <c r="AP520" s="8" t="n">
        <f aca="false">+AO520/AJ520*24</f>
        <v>0</v>
      </c>
      <c r="AQ520" s="8" t="n">
        <f aca="false">+AA520-AA519</f>
        <v>34</v>
      </c>
      <c r="AR520" s="6" t="n">
        <f aca="false">+AQ520/AJ520</f>
        <v>0.229213483146097</v>
      </c>
      <c r="AS520" s="6" t="n">
        <f aca="false">+AR520*24</f>
        <v>5.50112359550634</v>
      </c>
      <c r="AT520" s="8" t="n">
        <f aca="false">+AJ520/AQ520*60</f>
        <v>261.764705882319</v>
      </c>
      <c r="AU520" s="8" t="n">
        <f aca="false">+AK520/AQ520*60</f>
        <v>8.82352941176471</v>
      </c>
      <c r="AV520" s="0"/>
      <c r="AX520" s="0"/>
    </row>
    <row collapsed="false" customFormat="false" customHeight="false" hidden="false" ht="12.65" outlineLevel="0" r="521">
      <c r="A521" s="37"/>
      <c r="B521" s="12" t="n">
        <f aca="false">B520-B505</f>
        <v>481</v>
      </c>
      <c r="C521" s="12" t="n">
        <f aca="false">C520-C505</f>
        <v>197</v>
      </c>
      <c r="D521" s="4"/>
      <c r="E521" s="53"/>
      <c r="F521" s="4"/>
      <c r="L521" s="55"/>
      <c r="O521" s="5"/>
      <c r="AA521" s="12" t="n">
        <f aca="false">AA520-AA505</f>
        <v>273</v>
      </c>
      <c r="AB521" s="12" t="n">
        <f aca="false">AB520-AB505</f>
        <v>80</v>
      </c>
      <c r="AC521" s="12" t="n">
        <f aca="false">AC520-AC505</f>
        <v>0</v>
      </c>
      <c r="AD521" s="16" t="n">
        <f aca="false">AVERAGE(AD507:AD520)</f>
        <v>19.3042176808442</v>
      </c>
      <c r="AE521" s="16" t="n">
        <f aca="false">AVERAGE(AE507:AE520)</f>
        <v>9.02909159079789</v>
      </c>
      <c r="AF521" s="16" t="n">
        <f aca="false">AVERAGE(AF507:AF520)</f>
        <v>10.2751260900463</v>
      </c>
      <c r="AG521" s="16" t="n">
        <v>11.9</v>
      </c>
      <c r="AJ521" s="18" t="n">
        <f aca="false">SUM(AJ507:AJ520)</f>
        <v>744</v>
      </c>
      <c r="AK521" s="18" t="n">
        <f aca="false">SUM(AK507:AK520)</f>
        <v>80</v>
      </c>
      <c r="AL521" s="18" t="n">
        <f aca="false">+AK521/AJ521*100</f>
        <v>10.752688172043</v>
      </c>
      <c r="AM521" s="19" t="n">
        <f aca="false">C521/AK521</f>
        <v>2.4625</v>
      </c>
      <c r="AT521" s="18" t="n">
        <f aca="false">AJ521/AA521*60</f>
        <v>163.516483516484</v>
      </c>
      <c r="AV521" s="0"/>
      <c r="AX521" s="0"/>
    </row>
    <row collapsed="false" customFormat="false" customHeight="false" hidden="false" ht="12.65" outlineLevel="0" r="522">
      <c r="A522" s="37" t="n">
        <v>41062.4166666667</v>
      </c>
      <c r="B522" s="0" t="n">
        <v>65025</v>
      </c>
      <c r="C522" s="5" t="n">
        <v>123688</v>
      </c>
      <c r="D522" s="4" t="n">
        <v>10.9</v>
      </c>
      <c r="E522" s="53" t="n">
        <v>7</v>
      </c>
      <c r="F522" s="4" t="n">
        <v>10.8</v>
      </c>
      <c r="G522" s="4" t="n">
        <v>11</v>
      </c>
      <c r="H522" s="4" t="n">
        <v>19.4</v>
      </c>
      <c r="I522" s="4" t="n">
        <v>22.4</v>
      </c>
      <c r="J522" s="4" t="n">
        <v>18.5</v>
      </c>
      <c r="K522" s="4" t="n">
        <v>20.3</v>
      </c>
      <c r="L522" s="55" t="n">
        <v>20.9</v>
      </c>
      <c r="M522" s="4" t="n">
        <v>18.5</v>
      </c>
      <c r="N522" s="4" t="n">
        <v>20</v>
      </c>
      <c r="O522" s="5" t="n">
        <v>20</v>
      </c>
      <c r="P522" s="5" t="n">
        <v>7</v>
      </c>
      <c r="Q522" s="5" t="n">
        <v>0</v>
      </c>
      <c r="R522" s="5" t="n">
        <v>6</v>
      </c>
      <c r="S522" s="5" t="s">
        <v>48</v>
      </c>
      <c r="T522" s="5" t="s">
        <v>48</v>
      </c>
      <c r="U522" s="5" t="n">
        <v>47</v>
      </c>
      <c r="V522" s="5" t="n">
        <v>30</v>
      </c>
      <c r="W522" s="5" t="n">
        <v>34</v>
      </c>
      <c r="X522" s="5" t="n">
        <v>8</v>
      </c>
      <c r="Y522" s="5" t="n">
        <v>9</v>
      </c>
      <c r="Z522" s="5" t="n">
        <v>45</v>
      </c>
      <c r="AA522" s="5" t="n">
        <v>20550</v>
      </c>
      <c r="AB522" s="5" t="n">
        <v>13078</v>
      </c>
      <c r="AC522" s="5" t="n">
        <v>797</v>
      </c>
      <c r="AD522" s="6" t="n">
        <f aca="false">+(B522-B520)/(A522-A520)</f>
        <v>14.1176470588477</v>
      </c>
      <c r="AE522" s="33" t="n">
        <f aca="false">+(C522-C520)/(A522-A520)</f>
        <v>4.94117647059669</v>
      </c>
      <c r="AF522" s="6" t="n">
        <f aca="false">+AD522-AE522</f>
        <v>9.176470588251</v>
      </c>
      <c r="AG522" s="6" t="n">
        <f aca="false">AVERAGE(D522:E522)</f>
        <v>8.95</v>
      </c>
      <c r="AH522" s="7" t="n">
        <f aca="false">(G522+G520)/2</f>
        <v>10</v>
      </c>
      <c r="AI522" s="7" t="n">
        <f aca="false">+G522-F522</f>
        <v>0.199999999999999</v>
      </c>
      <c r="AJ522" s="8" t="n">
        <f aca="false">(+A522-A520)*24</f>
        <v>33.9999999999418</v>
      </c>
      <c r="AK522" s="8" t="n">
        <f aca="false">+AB522-AB520</f>
        <v>3</v>
      </c>
      <c r="AL522" s="8" t="n">
        <f aca="false">+AK522/AJ522*100</f>
        <v>8.82352941177981</v>
      </c>
      <c r="AM522" s="9" t="n">
        <f aca="false">+(C522-C520)/AK522</f>
        <v>2.33333333333333</v>
      </c>
      <c r="AN522" s="8" t="n">
        <f aca="false">+AK522/AJ522*24</f>
        <v>2.11764705882715</v>
      </c>
      <c r="AO522" s="8" t="n">
        <f aca="false">+AC522-AC520</f>
        <v>0</v>
      </c>
      <c r="AP522" s="8" t="n">
        <f aca="false">+AO522/AJ522*24</f>
        <v>0</v>
      </c>
      <c r="AQ522" s="8" t="n">
        <f aca="false">+AA522-AA520</f>
        <v>10</v>
      </c>
      <c r="AR522" s="6" t="n">
        <f aca="false">+AQ522/AJ522</f>
        <v>0.294117647059327</v>
      </c>
      <c r="AS522" s="6" t="n">
        <f aca="false">+AR522*24</f>
        <v>7.05882352942385</v>
      </c>
      <c r="AT522" s="8" t="n">
        <f aca="false">+AJ522/AQ522*60</f>
        <v>203.999999999651</v>
      </c>
      <c r="AU522" s="8" t="n">
        <f aca="false">+AK522/AQ522*60</f>
        <v>18</v>
      </c>
      <c r="AV522" s="0" t="s">
        <v>266</v>
      </c>
      <c r="AX522" s="0"/>
    </row>
    <row collapsed="false" customFormat="false" customHeight="false" hidden="false" ht="12.65" outlineLevel="0" r="523">
      <c r="A523" s="37" t="n">
        <v>41067.7395833333</v>
      </c>
      <c r="B523" s="0" t="n">
        <v>65051</v>
      </c>
      <c r="C523" s="5" t="n">
        <v>123696</v>
      </c>
      <c r="D523" s="4" t="n">
        <v>23.4</v>
      </c>
      <c r="E523" s="53" t="n">
        <v>4.5</v>
      </c>
      <c r="F523" s="4" t="n">
        <v>16.5</v>
      </c>
      <c r="G523" s="4" t="n">
        <v>16</v>
      </c>
      <c r="H523" s="4" t="n">
        <v>20.4</v>
      </c>
      <c r="I523" s="4" t="n">
        <v>20.9</v>
      </c>
      <c r="J523" s="4" t="n">
        <v>17</v>
      </c>
      <c r="K523" s="4" t="n">
        <v>19.1</v>
      </c>
      <c r="L523" s="55" t="n">
        <v>20.9</v>
      </c>
      <c r="M523" s="4" t="n">
        <v>16</v>
      </c>
      <c r="N523" s="4" t="n">
        <v>19</v>
      </c>
      <c r="O523" s="5" t="n">
        <v>20</v>
      </c>
      <c r="P523" s="5" t="n">
        <v>7</v>
      </c>
      <c r="Q523" s="5" t="n">
        <v>0</v>
      </c>
      <c r="R523" s="5" t="n">
        <v>6</v>
      </c>
      <c r="S523" s="5" t="s">
        <v>48</v>
      </c>
      <c r="T523" s="5" t="s">
        <v>48</v>
      </c>
      <c r="U523" s="5" t="n">
        <v>39</v>
      </c>
      <c r="V523" s="5" t="n">
        <v>32</v>
      </c>
      <c r="W523" s="5" t="n">
        <v>26</v>
      </c>
      <c r="X523" s="5" t="n">
        <v>18</v>
      </c>
      <c r="Y523" s="5" t="n">
        <v>18</v>
      </c>
      <c r="Z523" s="5" t="n">
        <v>44</v>
      </c>
      <c r="AA523" s="5" t="n">
        <v>20565</v>
      </c>
      <c r="AB523" s="5" t="n">
        <v>13081</v>
      </c>
      <c r="AC523" s="5" t="n">
        <v>797</v>
      </c>
      <c r="AD523" s="6" t="n">
        <f aca="false">+(B523-B522)/(A523-A522)</f>
        <v>4.88454011741238</v>
      </c>
      <c r="AE523" s="33" t="n">
        <f aca="false">+(C523-C522)/(A523-A522)</f>
        <v>1.50293542074227</v>
      </c>
      <c r="AF523" s="6" t="n">
        <f aca="false">+AD523-AE523</f>
        <v>3.38160469667011</v>
      </c>
      <c r="AG523" s="6" t="n">
        <f aca="false">AVERAGE(D523:E523)</f>
        <v>13.95</v>
      </c>
      <c r="AH523" s="7" t="n">
        <f aca="false">(G523+G522)/2</f>
        <v>13.5</v>
      </c>
      <c r="AI523" s="7" t="n">
        <f aca="false">+G523-F523</f>
        <v>-0.5</v>
      </c>
      <c r="AJ523" s="8" t="n">
        <f aca="false">(+A523-A522)*24</f>
        <v>127.750000000116</v>
      </c>
      <c r="AK523" s="8" t="n">
        <f aca="false">+AB523-AB522</f>
        <v>3</v>
      </c>
      <c r="AL523" s="8" t="n">
        <f aca="false">+AK523/AJ523*100</f>
        <v>2.3483365949098</v>
      </c>
      <c r="AM523" s="9" t="n">
        <f aca="false">+(C523-C522)/AK523</f>
        <v>2.66666666666667</v>
      </c>
      <c r="AN523" s="8" t="n">
        <f aca="false">+AK523/AJ523*24</f>
        <v>0.563600782778351</v>
      </c>
      <c r="AO523" s="8" t="n">
        <f aca="false">+AC523-AC522</f>
        <v>0</v>
      </c>
      <c r="AP523" s="8" t="n">
        <f aca="false">+AO523/AJ523*24</f>
        <v>0</v>
      </c>
      <c r="AQ523" s="8" t="n">
        <f aca="false">+AA523-AA522</f>
        <v>15</v>
      </c>
      <c r="AR523" s="6" t="n">
        <f aca="false">+AQ523/AJ523</f>
        <v>0.11741682974549</v>
      </c>
      <c r="AS523" s="6" t="n">
        <f aca="false">+AR523*24</f>
        <v>2.81800391389176</v>
      </c>
      <c r="AT523" s="8" t="n">
        <f aca="false">+AJ523/AQ523*60</f>
        <v>511.000000000466</v>
      </c>
      <c r="AU523" s="8" t="n">
        <f aca="false">+AK523/AQ523*60</f>
        <v>12</v>
      </c>
      <c r="AV523" s="0" t="s">
        <v>267</v>
      </c>
      <c r="AX523" s="0"/>
    </row>
    <row collapsed="false" customFormat="false" customHeight="false" hidden="false" ht="12.65" outlineLevel="0" r="524">
      <c r="A524" s="37" t="n">
        <v>41074.9166666667</v>
      </c>
      <c r="B524" s="0" t="n">
        <v>65158</v>
      </c>
      <c r="C524" s="5" t="n">
        <v>123719</v>
      </c>
      <c r="D524" s="4" t="n">
        <v>28.3</v>
      </c>
      <c r="E524" s="53" t="n">
        <v>5</v>
      </c>
      <c r="F524" s="4" t="n">
        <v>11.8</v>
      </c>
      <c r="G524" s="4" t="n">
        <v>11</v>
      </c>
      <c r="H524" s="4" t="n">
        <v>20.9</v>
      </c>
      <c r="I524" s="4" t="n">
        <v>23.6</v>
      </c>
      <c r="J524" s="4" t="n">
        <v>19</v>
      </c>
      <c r="K524" s="4" t="n">
        <v>20.3</v>
      </c>
      <c r="L524" s="55" t="n">
        <v>22.1</v>
      </c>
      <c r="M524" s="4" t="n">
        <v>18</v>
      </c>
      <c r="N524" s="4" t="n">
        <v>20</v>
      </c>
      <c r="O524" s="5" t="n">
        <v>20</v>
      </c>
      <c r="P524" s="5" t="n">
        <v>7</v>
      </c>
      <c r="Q524" s="5" t="n">
        <v>0</v>
      </c>
      <c r="R524" s="5" t="n">
        <v>6</v>
      </c>
      <c r="S524" s="5" t="s">
        <v>48</v>
      </c>
      <c r="T524" s="5" t="s">
        <v>48</v>
      </c>
      <c r="U524" s="5" t="n">
        <v>43</v>
      </c>
      <c r="V524" s="5" t="n">
        <v>30</v>
      </c>
      <c r="W524" s="5" t="n">
        <v>30</v>
      </c>
      <c r="X524" s="5" t="n">
        <v>12</v>
      </c>
      <c r="Y524" s="5" t="n">
        <v>12</v>
      </c>
      <c r="Z524" s="5" t="n">
        <v>45</v>
      </c>
      <c r="AA524" s="5" t="n">
        <v>20605</v>
      </c>
      <c r="AB524" s="5" t="n">
        <v>13088</v>
      </c>
      <c r="AC524" s="5" t="n">
        <v>798</v>
      </c>
      <c r="AD524" s="6" t="n">
        <f aca="false">+(B524-B523)/(A524-A523)</f>
        <v>14.9085631349883</v>
      </c>
      <c r="AE524" s="33" t="n">
        <f aca="false">+(C524-C523)/(A524-A523)</f>
        <v>3.20464441219375</v>
      </c>
      <c r="AF524" s="6" t="n">
        <f aca="false">+AD524-AE524</f>
        <v>11.7039187227946</v>
      </c>
      <c r="AG524" s="6" t="n">
        <f aca="false">AVERAGE(D524:E524)</f>
        <v>16.65</v>
      </c>
      <c r="AH524" s="7" t="n">
        <f aca="false">(G524+G523)/2</f>
        <v>13.5</v>
      </c>
      <c r="AI524" s="7" t="n">
        <f aca="false">+G524-F524</f>
        <v>-0.800000000000001</v>
      </c>
      <c r="AJ524" s="8" t="n">
        <f aca="false">(+A524-A523)*24</f>
        <v>172.249999999884</v>
      </c>
      <c r="AK524" s="8" t="n">
        <f aca="false">+AB524-AB523</f>
        <v>7</v>
      </c>
      <c r="AL524" s="8" t="n">
        <f aca="false">+AK524/AJ524*100</f>
        <v>4.063860667637</v>
      </c>
      <c r="AM524" s="9" t="n">
        <f aca="false">+(C524-C523)/AK524</f>
        <v>3.28571428571429</v>
      </c>
      <c r="AN524" s="8" t="n">
        <f aca="false">+AK524/AJ524*24</f>
        <v>0.97532656023288</v>
      </c>
      <c r="AO524" s="8" t="n">
        <f aca="false">+AC524-AC523</f>
        <v>1</v>
      </c>
      <c r="AP524" s="8" t="n">
        <f aca="false">+AO524/AJ524*24</f>
        <v>0.139332365747554</v>
      </c>
      <c r="AQ524" s="8" t="n">
        <f aca="false">+AA524-AA523</f>
        <v>40</v>
      </c>
      <c r="AR524" s="6" t="n">
        <f aca="false">+AQ524/AJ524</f>
        <v>0.232220609579257</v>
      </c>
      <c r="AS524" s="6" t="n">
        <f aca="false">+AR524*24</f>
        <v>5.57329462990217</v>
      </c>
      <c r="AT524" s="8" t="n">
        <f aca="false">+AJ524/AQ524*60</f>
        <v>258.374999999825</v>
      </c>
      <c r="AU524" s="8" t="n">
        <f aca="false">+AK524/AQ524*60</f>
        <v>10.5</v>
      </c>
      <c r="AV524" s="0" t="s">
        <v>268</v>
      </c>
      <c r="AX524" s="0"/>
    </row>
    <row collapsed="false" customFormat="false" customHeight="false" hidden="false" ht="12.65" outlineLevel="0" r="525">
      <c r="A525" s="37" t="n">
        <v>41081.8055555556</v>
      </c>
      <c r="B525" s="0" t="n">
        <v>65278</v>
      </c>
      <c r="C525" s="5" t="n">
        <v>123744</v>
      </c>
      <c r="D525" s="4" t="n">
        <v>25.4</v>
      </c>
      <c r="E525" s="53" t="n">
        <v>8</v>
      </c>
      <c r="F525" s="4" t="n">
        <v>20</v>
      </c>
      <c r="G525" s="4" t="n">
        <v>20</v>
      </c>
      <c r="H525" s="4" t="n">
        <v>20.8</v>
      </c>
      <c r="I525" s="4" t="n">
        <v>23.8</v>
      </c>
      <c r="J525" s="4" t="n">
        <v>19.1</v>
      </c>
      <c r="K525" s="4" t="n">
        <v>21.3</v>
      </c>
      <c r="L525" s="55" t="n">
        <v>23</v>
      </c>
      <c r="M525" s="4" t="n">
        <v>18.5</v>
      </c>
      <c r="N525" s="4" t="n">
        <v>21</v>
      </c>
      <c r="O525" s="5" t="n">
        <v>20</v>
      </c>
      <c r="P525" s="5" t="n">
        <v>7</v>
      </c>
      <c r="Q525" s="5" t="n">
        <v>0</v>
      </c>
      <c r="R525" s="5" t="n">
        <v>6</v>
      </c>
      <c r="S525" s="5" t="s">
        <v>48</v>
      </c>
      <c r="T525" s="5" t="s">
        <v>48</v>
      </c>
      <c r="U525" s="5" t="n">
        <v>41</v>
      </c>
      <c r="V525" s="5" t="n">
        <v>16</v>
      </c>
      <c r="W525" s="5" t="n">
        <v>28</v>
      </c>
      <c r="X525" s="5" t="n">
        <v>17</v>
      </c>
      <c r="Y525" s="5" t="n">
        <v>16</v>
      </c>
      <c r="Z525" s="5" t="n">
        <v>44</v>
      </c>
      <c r="AA525" s="5" t="n">
        <v>20660</v>
      </c>
      <c r="AB525" s="5" t="n">
        <v>13097</v>
      </c>
      <c r="AC525" s="5" t="n">
        <v>798</v>
      </c>
      <c r="AD525" s="6" t="n">
        <f aca="false">+(B525-B524)/(A525-A524)</f>
        <v>17.4193548387056</v>
      </c>
      <c r="AE525" s="33" t="n">
        <f aca="false">+(C525-C524)/(A525-A524)</f>
        <v>3.62903225806366</v>
      </c>
      <c r="AF525" s="6" t="n">
        <f aca="false">+AD525-AE525</f>
        <v>13.7903225806419</v>
      </c>
      <c r="AG525" s="6" t="n">
        <f aca="false">AVERAGE(D525:E525)</f>
        <v>16.7</v>
      </c>
      <c r="AH525" s="7" t="n">
        <f aca="false">(G525+G524)/2</f>
        <v>15.5</v>
      </c>
      <c r="AI525" s="7" t="n">
        <f aca="false">+G525-F525</f>
        <v>0</v>
      </c>
      <c r="AJ525" s="8" t="n">
        <f aca="false">(+A525-A524)*24</f>
        <v>165.333333333372</v>
      </c>
      <c r="AK525" s="8" t="n">
        <f aca="false">+AB525-AB524</f>
        <v>9</v>
      </c>
      <c r="AL525" s="8" t="n">
        <f aca="false">+AK525/AJ525*100</f>
        <v>5.4435483870955</v>
      </c>
      <c r="AM525" s="9" t="n">
        <f aca="false">+(C525-C524)/AK525</f>
        <v>2.77777777777778</v>
      </c>
      <c r="AN525" s="8" t="n">
        <f aca="false">+AK525/AJ525*24</f>
        <v>1.30645161290292</v>
      </c>
      <c r="AO525" s="8" t="n">
        <f aca="false">+AC525-AC524</f>
        <v>0</v>
      </c>
      <c r="AP525" s="8" t="n">
        <f aca="false">+AO525/AJ525*24</f>
        <v>0</v>
      </c>
      <c r="AQ525" s="8" t="n">
        <f aca="false">+AA525-AA524</f>
        <v>55</v>
      </c>
      <c r="AR525" s="6" t="n">
        <f aca="false">+AQ525/AJ525</f>
        <v>0.332661290322503</v>
      </c>
      <c r="AS525" s="6" t="n">
        <f aca="false">+AR525*24</f>
        <v>7.98387096774006</v>
      </c>
      <c r="AT525" s="8" t="n">
        <f aca="false">+AJ525/AQ525*60</f>
        <v>180.363636363679</v>
      </c>
      <c r="AU525" s="8" t="n">
        <f aca="false">+AK525/AQ525*60</f>
        <v>9.81818181818182</v>
      </c>
      <c r="AV525" s="0"/>
      <c r="AX525" s="0"/>
    </row>
    <row collapsed="false" customFormat="false" customHeight="false" hidden="false" ht="12.65" outlineLevel="0" r="526">
      <c r="A526" s="37" t="n">
        <v>41091</v>
      </c>
      <c r="B526" s="0" t="n">
        <v>65412</v>
      </c>
      <c r="C526" s="5" t="n">
        <v>123767</v>
      </c>
      <c r="D526" s="4" t="n">
        <v>27.9</v>
      </c>
      <c r="E526" s="53" t="n">
        <v>8.5</v>
      </c>
      <c r="F526" s="4" t="n">
        <v>15.4</v>
      </c>
      <c r="G526" s="4" t="n">
        <v>16</v>
      </c>
      <c r="H526" s="4" t="n">
        <v>21.4</v>
      </c>
      <c r="I526" s="4" t="n">
        <v>24.9</v>
      </c>
      <c r="J526" s="4" t="n">
        <v>19.5</v>
      </c>
      <c r="K526" s="4" t="n">
        <v>20.7</v>
      </c>
      <c r="L526" s="55" t="n">
        <v>23.4</v>
      </c>
      <c r="M526" s="4" t="n">
        <v>19</v>
      </c>
      <c r="N526" s="4" t="n">
        <v>20.5</v>
      </c>
      <c r="O526" s="5" t="n">
        <v>20</v>
      </c>
      <c r="P526" s="5" t="n">
        <v>7</v>
      </c>
      <c r="Q526" s="5" t="n">
        <v>0</v>
      </c>
      <c r="R526" s="5" t="n">
        <v>6</v>
      </c>
      <c r="S526" s="5" t="s">
        <v>48</v>
      </c>
      <c r="T526" s="5" t="s">
        <v>48</v>
      </c>
      <c r="U526" s="5" t="n">
        <v>38</v>
      </c>
      <c r="V526" s="5" t="n">
        <v>26</v>
      </c>
      <c r="W526" s="5" t="n">
        <v>26</v>
      </c>
      <c r="X526" s="5" t="n">
        <v>20</v>
      </c>
      <c r="Y526" s="5" t="n">
        <v>20</v>
      </c>
      <c r="Z526" s="5" t="n">
        <v>41</v>
      </c>
      <c r="AA526" s="5" t="n">
        <v>20707</v>
      </c>
      <c r="AB526" s="5" t="n">
        <v>13104</v>
      </c>
      <c r="AC526" s="5" t="n">
        <v>798</v>
      </c>
      <c r="AD526" s="6" t="n">
        <f aca="false">+(B526-B525)/(A526-A525)</f>
        <v>14.5740181268869</v>
      </c>
      <c r="AE526" s="33" t="n">
        <f aca="false">+(C526-C525)/(A526-A525)</f>
        <v>2.50151057401791</v>
      </c>
      <c r="AF526" s="6" t="n">
        <f aca="false">+AD526-AE526</f>
        <v>12.072507552869</v>
      </c>
      <c r="AG526" s="6" t="n">
        <f aca="false">AVERAGE(D526:E526)</f>
        <v>18.2</v>
      </c>
      <c r="AH526" s="7" t="n">
        <f aca="false">(G526+G525)/2</f>
        <v>18</v>
      </c>
      <c r="AI526" s="7" t="n">
        <f aca="false">+G526-F526</f>
        <v>0.6</v>
      </c>
      <c r="AJ526" s="8" t="n">
        <f aca="false">(+A526-A525)*24</f>
        <v>220.666666666686</v>
      </c>
      <c r="AK526" s="8" t="n">
        <f aca="false">+AB526-AB525</f>
        <v>7</v>
      </c>
      <c r="AL526" s="8" t="n">
        <f aca="false">+AK526/AJ526*100</f>
        <v>3.17220543806619</v>
      </c>
      <c r="AM526" s="9" t="n">
        <f aca="false">+(C526-C525)/AK526</f>
        <v>3.28571428571429</v>
      </c>
      <c r="AN526" s="8" t="n">
        <f aca="false">+AK526/AJ526*24</f>
        <v>0.761329305135885</v>
      </c>
      <c r="AO526" s="8" t="n">
        <f aca="false">+AC526-AC525</f>
        <v>0</v>
      </c>
      <c r="AP526" s="8" t="n">
        <f aca="false">+AO526/AJ526*24</f>
        <v>0</v>
      </c>
      <c r="AQ526" s="8" t="n">
        <f aca="false">+AA526-AA525</f>
        <v>47</v>
      </c>
      <c r="AR526" s="6" t="n">
        <f aca="false">+AQ526/AJ526</f>
        <v>0.212990936555873</v>
      </c>
      <c r="AS526" s="6" t="n">
        <f aca="false">+AR526*24</f>
        <v>5.11178247734094</v>
      </c>
      <c r="AT526" s="8" t="n">
        <f aca="false">+AJ526/AQ526*60</f>
        <v>281.702127659599</v>
      </c>
      <c r="AU526" s="8" t="n">
        <f aca="false">+AK526/AQ526*60</f>
        <v>8.93617021276596</v>
      </c>
      <c r="AV526" s="0"/>
      <c r="AX526" s="0"/>
    </row>
    <row collapsed="false" customFormat="true" customHeight="false" hidden="false" ht="12.65" outlineLevel="0" r="527" s="12">
      <c r="A527" s="10"/>
      <c r="B527" s="12" t="n">
        <f aca="false">+B526-B520</f>
        <v>407</v>
      </c>
      <c r="C527" s="12" t="n">
        <f aca="false">+C526-C520</f>
        <v>86</v>
      </c>
      <c r="D527" s="14"/>
      <c r="E527" s="56"/>
      <c r="F527" s="14"/>
      <c r="G527" s="14"/>
      <c r="H527" s="14"/>
      <c r="I527" s="14"/>
      <c r="J527" s="14"/>
      <c r="K527" s="14"/>
      <c r="L527" s="57"/>
      <c r="M527" s="14"/>
      <c r="N527" s="14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2" t="n">
        <f aca="false">+AA526-AA520</f>
        <v>167</v>
      </c>
      <c r="AB527" s="12" t="n">
        <f aca="false">+AB526-AB520</f>
        <v>29</v>
      </c>
      <c r="AC527" s="12" t="n">
        <f aca="false">+AC526-AC520</f>
        <v>1</v>
      </c>
      <c r="AD527" s="16" t="n">
        <f aca="false">AVERAGE(AD522:AD526)</f>
        <v>13.1808246553682</v>
      </c>
      <c r="AE527" s="16" t="n">
        <f aca="false">AVERAGE(AE522:AE526)</f>
        <v>3.15585982712286</v>
      </c>
      <c r="AF527" s="16" t="n">
        <f aca="false">AVERAGE(AF522:AF526)</f>
        <v>10.0249648282453</v>
      </c>
      <c r="AG527" s="16" t="n">
        <v>13.2</v>
      </c>
      <c r="AH527" s="17"/>
      <c r="AI527" s="17"/>
      <c r="AJ527" s="18" t="n">
        <f aca="false">SUM(AJ522:AJ526)</f>
        <v>720</v>
      </c>
      <c r="AK527" s="18" t="n">
        <f aca="false">SUM(AK522:AK526)</f>
        <v>29</v>
      </c>
      <c r="AL527" s="18" t="n">
        <f aca="false">+AK527/AJ527*100</f>
        <v>4.02777777777778</v>
      </c>
      <c r="AM527" s="19" t="n">
        <f aca="false">C527/AK527</f>
        <v>2.96551724137931</v>
      </c>
      <c r="AN527" s="8"/>
      <c r="AO527" s="8"/>
      <c r="AP527" s="8"/>
      <c r="AQ527" s="18" t="n">
        <f aca="false">SUM(AQ522:AQ526)</f>
        <v>167</v>
      </c>
      <c r="AR527" s="6"/>
      <c r="AS527" s="6"/>
      <c r="AT527" s="18" t="n">
        <f aca="false">AJ527/AA527*60</f>
        <v>258.682634730539</v>
      </c>
      <c r="AU527" s="8"/>
      <c r="AW527" s="15"/>
      <c r="AY527" s="15"/>
      <c r="AZ527" s="15"/>
      <c r="BA527" s="15"/>
      <c r="BB527" s="15"/>
      <c r="BC527" s="15"/>
      <c r="BD527" s="15"/>
      <c r="BE527" s="15"/>
      <c r="BF527" s="15"/>
      <c r="BG527" s="15"/>
      <c r="BH527" s="15"/>
      <c r="BI527" s="15"/>
      <c r="BJ527" s="15"/>
      <c r="BK527" s="15"/>
      <c r="BL527" s="15"/>
      <c r="BM527" s="15"/>
      <c r="BN527" s="15"/>
      <c r="BO527" s="15"/>
      <c r="BP527" s="15"/>
      <c r="BQ527" s="15"/>
      <c r="BR527" s="15"/>
      <c r="BS527" s="15"/>
      <c r="BT527" s="15"/>
      <c r="BU527" s="15"/>
      <c r="BV527" s="15"/>
      <c r="BW527" s="15"/>
      <c r="BX527" s="15"/>
      <c r="BY527" s="15"/>
      <c r="BZ527" s="15"/>
      <c r="CA527" s="15"/>
      <c r="CB527" s="15"/>
      <c r="CC527" s="15"/>
      <c r="CD527" s="15"/>
      <c r="CE527" s="15"/>
      <c r="CF527" s="15"/>
      <c r="CG527" s="15"/>
      <c r="CH527" s="15"/>
      <c r="CI527" s="15"/>
      <c r="CJ527" s="15"/>
      <c r="CK527" s="15"/>
      <c r="CL527" s="15"/>
      <c r="CM527" s="15"/>
      <c r="CN527" s="15"/>
      <c r="CO527" s="15"/>
      <c r="CP527" s="15"/>
      <c r="CQ527" s="15"/>
      <c r="CR527" s="15"/>
      <c r="CS527" s="15"/>
      <c r="CT527" s="15"/>
      <c r="CU527" s="15"/>
      <c r="CV527" s="15"/>
      <c r="CW527" s="15"/>
      <c r="CX527" s="15"/>
      <c r="CY527" s="15"/>
      <c r="CZ527" s="15"/>
      <c r="DA527" s="15"/>
      <c r="DB527" s="15"/>
      <c r="DC527" s="15"/>
      <c r="DD527" s="15"/>
      <c r="DE527" s="15"/>
      <c r="DF527" s="15"/>
      <c r="DG527" s="15"/>
      <c r="DH527" s="15"/>
      <c r="DI527" s="15"/>
      <c r="DJ527" s="15"/>
      <c r="DK527" s="15"/>
      <c r="DL527" s="15"/>
      <c r="DM527" s="15"/>
      <c r="DN527" s="15"/>
      <c r="DO527" s="15"/>
      <c r="DP527" s="15"/>
      <c r="DQ527" s="15"/>
      <c r="DR527" s="15"/>
      <c r="DS527" s="15"/>
      <c r="DT527" s="15"/>
      <c r="DU527" s="15"/>
      <c r="DV527" s="15"/>
      <c r="DW527" s="15"/>
      <c r="DX527" s="15"/>
      <c r="DY527" s="15"/>
      <c r="DZ527" s="15"/>
      <c r="EA527" s="15"/>
      <c r="EB527" s="15"/>
      <c r="EC527" s="15"/>
      <c r="ED527" s="15"/>
      <c r="EE527" s="15"/>
      <c r="EF527" s="15"/>
      <c r="EG527" s="15"/>
      <c r="EH527" s="15"/>
      <c r="EI527" s="15"/>
      <c r="EJ527" s="15"/>
      <c r="EK527" s="15"/>
      <c r="EL527" s="15"/>
      <c r="EM527" s="15"/>
      <c r="EN527" s="15"/>
      <c r="EO527" s="15"/>
      <c r="EP527" s="15"/>
      <c r="EQ527" s="15"/>
      <c r="ER527" s="15"/>
      <c r="ES527" s="15"/>
      <c r="ET527" s="15"/>
      <c r="EU527" s="15"/>
      <c r="EV527" s="15"/>
      <c r="EW527" s="15"/>
      <c r="EX527" s="15"/>
      <c r="EY527" s="15"/>
      <c r="EZ527" s="15"/>
      <c r="FA527" s="15"/>
      <c r="FB527" s="15"/>
      <c r="FC527" s="15"/>
      <c r="FD527" s="15"/>
      <c r="FE527" s="15"/>
      <c r="FF527" s="15"/>
      <c r="FG527" s="15"/>
      <c r="FH527" s="15"/>
      <c r="FI527" s="15"/>
      <c r="FJ527" s="15"/>
      <c r="FK527" s="15"/>
      <c r="FL527" s="15"/>
      <c r="FM527" s="15"/>
      <c r="FN527" s="15"/>
      <c r="FO527" s="15"/>
      <c r="FP527" s="15"/>
      <c r="FQ527" s="15"/>
      <c r="FR527" s="15"/>
      <c r="FS527" s="15"/>
      <c r="FT527" s="15"/>
      <c r="FU527" s="15"/>
      <c r="FV527" s="15"/>
      <c r="FW527" s="15"/>
      <c r="FX527" s="15"/>
      <c r="FY527" s="15"/>
      <c r="FZ527" s="15"/>
      <c r="GA527" s="15"/>
      <c r="GB527" s="15"/>
      <c r="GC527" s="15"/>
      <c r="GD527" s="15"/>
      <c r="GE527" s="15"/>
      <c r="GF527" s="15"/>
      <c r="GG527" s="15"/>
      <c r="GH527" s="15"/>
      <c r="GI527" s="15"/>
      <c r="GJ527" s="15"/>
      <c r="GK527" s="15"/>
      <c r="GL527" s="15"/>
      <c r="GM527" s="15"/>
      <c r="GN527" s="15"/>
      <c r="GO527" s="15"/>
      <c r="GP527" s="15"/>
      <c r="GQ527" s="15"/>
      <c r="GR527" s="15"/>
      <c r="GS527" s="15"/>
      <c r="GT527" s="15"/>
      <c r="GU527" s="15"/>
      <c r="GV527" s="15"/>
      <c r="GW527" s="15"/>
      <c r="GX527" s="15"/>
      <c r="GY527" s="15"/>
      <c r="GZ527" s="15"/>
      <c r="HA527" s="15"/>
      <c r="HB527" s="15"/>
      <c r="HC527" s="15"/>
      <c r="HD527" s="15"/>
      <c r="HE527" s="15"/>
      <c r="HF527" s="15"/>
      <c r="HG527" s="15"/>
      <c r="HH527" s="15"/>
      <c r="HI527" s="15"/>
      <c r="HJ527" s="15"/>
      <c r="HK527" s="15"/>
      <c r="HL527" s="15"/>
      <c r="HM527" s="15"/>
      <c r="HN527" s="15"/>
      <c r="HO527" s="15"/>
      <c r="HP527" s="15"/>
      <c r="HQ527" s="15"/>
      <c r="HR527" s="15"/>
      <c r="HS527" s="15"/>
      <c r="HT527" s="15"/>
      <c r="HU527" s="15"/>
      <c r="HV527" s="15"/>
      <c r="HW527" s="15"/>
      <c r="HX527" s="15"/>
      <c r="HY527" s="15"/>
      <c r="HZ527" s="15"/>
      <c r="IA527" s="15"/>
      <c r="IB527" s="15"/>
      <c r="IC527" s="15"/>
      <c r="ID527" s="15"/>
      <c r="IE527" s="15"/>
      <c r="IF527" s="15"/>
      <c r="IG527" s="15"/>
      <c r="IH527" s="15"/>
      <c r="II527" s="15"/>
      <c r="IJ527" s="15"/>
      <c r="IK527" s="15"/>
      <c r="IL527" s="15"/>
      <c r="IM527" s="15"/>
      <c r="IN527" s="15"/>
      <c r="IO527" s="15"/>
      <c r="IP527" s="15"/>
      <c r="IQ527" s="15"/>
      <c r="IR527" s="15"/>
      <c r="IS527" s="15"/>
      <c r="IT527" s="15"/>
      <c r="IU527" s="15"/>
      <c r="IV527" s="15"/>
      <c r="IW527" s="15"/>
      <c r="IX527" s="15"/>
      <c r="IY527" s="15"/>
      <c r="IZ527" s="15"/>
      <c r="JA527" s="15"/>
      <c r="JB527" s="15"/>
      <c r="JC527" s="15"/>
      <c r="JD527" s="15"/>
      <c r="JE527" s="15"/>
      <c r="JF527" s="15"/>
      <c r="JG527" s="15"/>
      <c r="JH527" s="15"/>
      <c r="JI527" s="15"/>
      <c r="JJ527" s="15"/>
      <c r="JK527" s="15"/>
      <c r="JL527" s="15"/>
      <c r="JM527" s="15"/>
      <c r="JN527" s="15"/>
      <c r="JO527" s="15"/>
      <c r="JP527" s="15"/>
      <c r="AMJ527" s="0"/>
    </row>
    <row collapsed="false" customFormat="false" customHeight="false" hidden="false" ht="12.65" outlineLevel="0" r="528">
      <c r="A528" s="37" t="n">
        <v>41099.6458333333</v>
      </c>
      <c r="B528" s="0" t="n">
        <v>65537</v>
      </c>
      <c r="C528" s="5" t="n">
        <v>123793</v>
      </c>
      <c r="D528" s="4" t="n">
        <v>30.4</v>
      </c>
      <c r="E528" s="53" t="n">
        <v>12</v>
      </c>
      <c r="F528" s="4" t="n">
        <v>21.4</v>
      </c>
      <c r="G528" s="4" t="n">
        <v>21</v>
      </c>
      <c r="H528" s="4" t="n">
        <v>24.1</v>
      </c>
      <c r="I528" s="4" t="n">
        <v>24.5</v>
      </c>
      <c r="J528" s="4" t="n">
        <v>20.5</v>
      </c>
      <c r="K528" s="4" t="n">
        <v>23.5</v>
      </c>
      <c r="L528" s="55" t="n">
        <v>24.8</v>
      </c>
      <c r="M528" s="4" t="n">
        <v>20.5</v>
      </c>
      <c r="N528" s="4" t="n">
        <v>23</v>
      </c>
      <c r="O528" s="5" t="n">
        <v>20</v>
      </c>
      <c r="P528" s="5" t="n">
        <v>7</v>
      </c>
      <c r="Q528" s="5" t="n">
        <v>0</v>
      </c>
      <c r="R528" s="5" t="n">
        <v>6</v>
      </c>
      <c r="S528" s="5" t="s">
        <v>51</v>
      </c>
      <c r="T528" s="5" t="s">
        <v>48</v>
      </c>
      <c r="U528" s="5" t="n">
        <v>55</v>
      </c>
      <c r="V528" s="5" t="s">
        <v>63</v>
      </c>
      <c r="W528" s="5" t="n">
        <v>33</v>
      </c>
      <c r="X528" s="5" t="n">
        <v>7</v>
      </c>
      <c r="Y528" s="5" t="n">
        <v>5</v>
      </c>
      <c r="Z528" s="5" t="n">
        <v>49</v>
      </c>
      <c r="AA528" s="5" t="n">
        <v>20764</v>
      </c>
      <c r="AB528" s="5" t="n">
        <v>13113</v>
      </c>
      <c r="AC528" s="5" t="n">
        <v>798</v>
      </c>
      <c r="AD528" s="6" t="n">
        <f aca="false">+(B528-B526)/(A528-A526)</f>
        <v>14.4578313252972</v>
      </c>
      <c r="AE528" s="33" t="n">
        <f aca="false">+(C528-C526)/(A528-A526)</f>
        <v>3.00722891566181</v>
      </c>
      <c r="AF528" s="6" t="n">
        <f aca="false">+AD528-AE528</f>
        <v>11.4506024096353</v>
      </c>
      <c r="AG528" s="6" t="n">
        <f aca="false">AVERAGE(D528:E528)</f>
        <v>21.2</v>
      </c>
      <c r="AH528" s="7" t="n">
        <f aca="false">(G528+G526)/2</f>
        <v>18.5</v>
      </c>
      <c r="AI528" s="7" t="n">
        <f aca="false">+G528-F528</f>
        <v>-0.399999999999999</v>
      </c>
      <c r="AJ528" s="8" t="n">
        <f aca="false">(+A528-A526)*24</f>
        <v>207.500000000058</v>
      </c>
      <c r="AK528" s="8" t="n">
        <f aca="false">+AB528-AB526</f>
        <v>9</v>
      </c>
      <c r="AL528" s="8" t="n">
        <f aca="false">+AK528/AJ528*100</f>
        <v>4.33734939758915</v>
      </c>
      <c r="AM528" s="9" t="n">
        <f aca="false">+(C528-C526)/AK528</f>
        <v>2.88888888888889</v>
      </c>
      <c r="AN528" s="8" t="n">
        <f aca="false">+AK528/AJ528*24</f>
        <v>1.04096385542139</v>
      </c>
      <c r="AO528" s="8" t="n">
        <f aca="false">+AC528-AC526</f>
        <v>0</v>
      </c>
      <c r="AP528" s="8" t="n">
        <f aca="false">+AO528/AJ528*24</f>
        <v>0</v>
      </c>
      <c r="AQ528" s="8" t="n">
        <f aca="false">+AA528-AA526</f>
        <v>57</v>
      </c>
      <c r="AR528" s="6" t="n">
        <f aca="false">+AQ528/AJ528</f>
        <v>0.274698795180646</v>
      </c>
      <c r="AS528" s="6" t="n">
        <f aca="false">+AR528*24</f>
        <v>6.5927710843355</v>
      </c>
      <c r="AT528" s="8" t="n">
        <f aca="false">+AJ528/AQ528*60</f>
        <v>218.42105263164</v>
      </c>
      <c r="AU528" s="8" t="n">
        <f aca="false">+AK528/AQ528*60</f>
        <v>9.47368421052632</v>
      </c>
      <c r="AV528" s="0"/>
      <c r="AX528" s="0"/>
    </row>
    <row collapsed="false" customFormat="false" customHeight="false" hidden="false" ht="12.65" outlineLevel="0" r="529">
      <c r="A529" s="37" t="n">
        <v>41104.875</v>
      </c>
      <c r="B529" s="0" t="n">
        <v>65648</v>
      </c>
      <c r="C529" s="5" t="n">
        <v>123814</v>
      </c>
      <c r="D529" s="4" t="n">
        <v>27.4</v>
      </c>
      <c r="E529" s="53" t="n">
        <v>13.3</v>
      </c>
      <c r="F529" s="4" t="n">
        <v>18.6</v>
      </c>
      <c r="G529" s="4" t="n">
        <v>18</v>
      </c>
      <c r="H529" s="4" t="n">
        <v>22.8</v>
      </c>
      <c r="I529" s="4" t="n">
        <v>25.4</v>
      </c>
      <c r="J529" s="4" t="n">
        <v>21</v>
      </c>
      <c r="K529" s="4" t="n">
        <v>21.6</v>
      </c>
      <c r="L529" s="55" t="n">
        <v>23.8</v>
      </c>
      <c r="M529" s="4" t="n">
        <v>20.6</v>
      </c>
      <c r="N529" s="4" t="n">
        <v>21</v>
      </c>
      <c r="O529" s="5" t="n">
        <v>20</v>
      </c>
      <c r="P529" s="5" t="n">
        <v>7</v>
      </c>
      <c r="Q529" s="5" t="n">
        <v>0</v>
      </c>
      <c r="R529" s="5" t="n">
        <v>6</v>
      </c>
      <c r="S529" s="5" t="s">
        <v>48</v>
      </c>
      <c r="T529" s="5" t="s">
        <v>48</v>
      </c>
      <c r="U529" s="5" t="n">
        <v>55</v>
      </c>
      <c r="V529" s="5" t="n">
        <v>19</v>
      </c>
      <c r="W529" s="5" t="n">
        <v>34</v>
      </c>
      <c r="X529" s="5" t="n">
        <v>8</v>
      </c>
      <c r="Y529" s="5" t="n">
        <v>10</v>
      </c>
      <c r="Z529" s="5" t="n">
        <v>52</v>
      </c>
      <c r="AA529" s="5" t="n">
        <v>20809</v>
      </c>
      <c r="AB529" s="5" t="n">
        <v>13121</v>
      </c>
      <c r="AC529" s="5" t="n">
        <v>798</v>
      </c>
      <c r="AD529" s="6" t="n">
        <f aca="false">+(B529-B528)/(A529-A528)</f>
        <v>21.227091633476</v>
      </c>
      <c r="AE529" s="33" t="n">
        <f aca="false">+(C529-C528)/(A529-A528)</f>
        <v>4.01593625498194</v>
      </c>
      <c r="AF529" s="6" t="n">
        <f aca="false">+AD529-AE529</f>
        <v>17.211155378494</v>
      </c>
      <c r="AG529" s="6" t="n">
        <f aca="false">AVERAGE(D529:E529)</f>
        <v>20.35</v>
      </c>
      <c r="AH529" s="7" t="n">
        <f aca="false">(G529+G528)/2</f>
        <v>19.5</v>
      </c>
      <c r="AI529" s="7" t="n">
        <f aca="false">+G529-F529</f>
        <v>-0.600000000000001</v>
      </c>
      <c r="AJ529" s="8" t="n">
        <f aca="false">(+A529-A528)*24</f>
        <v>125.499999999942</v>
      </c>
      <c r="AK529" s="8" t="n">
        <f aca="false">+AB529-AB528</f>
        <v>8</v>
      </c>
      <c r="AL529" s="8" t="n">
        <f aca="false">+AK529/AJ529*100</f>
        <v>6.37450199203483</v>
      </c>
      <c r="AM529" s="9" t="n">
        <f aca="false">+(C529-C528)/AK529</f>
        <v>2.625</v>
      </c>
      <c r="AN529" s="8" t="n">
        <f aca="false">+AK529/AJ529*24</f>
        <v>1.52988047808836</v>
      </c>
      <c r="AO529" s="8" t="n">
        <f aca="false">+AC529-AC528</f>
        <v>0</v>
      </c>
      <c r="AP529" s="8" t="n">
        <f aca="false">+AO529/AJ529*24</f>
        <v>0</v>
      </c>
      <c r="AQ529" s="8" t="n">
        <f aca="false">+AA529-AA528</f>
        <v>45</v>
      </c>
      <c r="AR529" s="6" t="n">
        <f aca="false">+AQ529/AJ529</f>
        <v>0.358565737051959</v>
      </c>
      <c r="AS529" s="6" t="n">
        <f aca="false">+AR529*24</f>
        <v>8.60557768924702</v>
      </c>
      <c r="AT529" s="8" t="n">
        <f aca="false">+AJ529/AQ529*60</f>
        <v>167.333333333256</v>
      </c>
      <c r="AU529" s="8" t="n">
        <f aca="false">+AK529/AQ529*60</f>
        <v>10.6666666666667</v>
      </c>
      <c r="AV529" s="0" t="s">
        <v>269</v>
      </c>
      <c r="AX529" s="0"/>
    </row>
    <row collapsed="false" customFormat="false" customHeight="false" hidden="false" ht="12.65" outlineLevel="0" r="530">
      <c r="A530" s="37" t="n">
        <v>41112.5208333333</v>
      </c>
      <c r="B530" s="0" t="n">
        <v>65886</v>
      </c>
      <c r="C530" s="5" t="n">
        <v>123846</v>
      </c>
      <c r="D530" s="4" t="n">
        <v>26.8</v>
      </c>
      <c r="E530" s="53" t="n">
        <v>10.5</v>
      </c>
      <c r="F530" s="4" t="n">
        <v>20.4</v>
      </c>
      <c r="G530" s="4" t="n">
        <v>20</v>
      </c>
      <c r="H530" s="4" t="n">
        <v>22.8</v>
      </c>
      <c r="I530" s="4" t="n">
        <v>24.9</v>
      </c>
      <c r="J530" s="4" t="n">
        <v>18.8</v>
      </c>
      <c r="K530" s="4" t="n">
        <v>23.2</v>
      </c>
      <c r="L530" s="55" t="n">
        <v>24.4</v>
      </c>
      <c r="M530" s="4" t="n">
        <v>20</v>
      </c>
      <c r="N530" s="4" t="n">
        <v>22.5</v>
      </c>
      <c r="O530" s="5" t="n">
        <v>20</v>
      </c>
      <c r="P530" s="5" t="n">
        <v>7</v>
      </c>
      <c r="Q530" s="5" t="n">
        <v>0</v>
      </c>
      <c r="R530" s="5" t="n">
        <v>6</v>
      </c>
      <c r="S530" s="5" t="s">
        <v>48</v>
      </c>
      <c r="T530" s="5" t="s">
        <v>48</v>
      </c>
      <c r="U530" s="5" t="n">
        <v>46</v>
      </c>
      <c r="V530" s="5" t="n">
        <v>10</v>
      </c>
      <c r="W530" s="5" t="n">
        <v>36</v>
      </c>
      <c r="X530" s="5" t="n">
        <v>8</v>
      </c>
      <c r="Y530" s="5" t="n">
        <v>9</v>
      </c>
      <c r="Z530" s="5" t="n">
        <v>47</v>
      </c>
      <c r="AA530" s="5" t="n">
        <v>20880</v>
      </c>
      <c r="AB530" s="5" t="n">
        <v>13133</v>
      </c>
      <c r="AC530" s="5" t="n">
        <v>798</v>
      </c>
      <c r="AD530" s="6" t="n">
        <f aca="false">+(B530-B529)/(A530-A529)</f>
        <v>31.1280653950855</v>
      </c>
      <c r="AE530" s="33" t="n">
        <f aca="false">+(C530-C529)/(A530-A529)</f>
        <v>4.18528610354091</v>
      </c>
      <c r="AF530" s="6" t="n">
        <f aca="false">+AD530-AE530</f>
        <v>26.9427792915446</v>
      </c>
      <c r="AG530" s="6" t="n">
        <f aca="false">AVERAGE(D530:E530)</f>
        <v>18.65</v>
      </c>
      <c r="AH530" s="7" t="n">
        <f aca="false">(G530+G529)/2</f>
        <v>19</v>
      </c>
      <c r="AI530" s="7" t="n">
        <f aca="false">+G530-F530</f>
        <v>-0.399999999999999</v>
      </c>
      <c r="AJ530" s="8" t="n">
        <f aca="false">(+A530-A529)*24</f>
        <v>183.500000000058</v>
      </c>
      <c r="AK530" s="8" t="n">
        <f aca="false">+AB530-AB529</f>
        <v>12</v>
      </c>
      <c r="AL530" s="8" t="n">
        <f aca="false">+AK530/AJ530*100</f>
        <v>6.53950953678267</v>
      </c>
      <c r="AM530" s="9" t="n">
        <f aca="false">+(C530-C529)/AK530</f>
        <v>2.66666666666667</v>
      </c>
      <c r="AN530" s="8" t="n">
        <f aca="false">+AK530/AJ530*24</f>
        <v>1.56948228882784</v>
      </c>
      <c r="AO530" s="8" t="n">
        <f aca="false">+AC530-AC529</f>
        <v>0</v>
      </c>
      <c r="AP530" s="8" t="n">
        <f aca="false">+AO530/AJ530*24</f>
        <v>0</v>
      </c>
      <c r="AQ530" s="8" t="n">
        <f aca="false">+AA530-AA529</f>
        <v>71</v>
      </c>
      <c r="AR530" s="6" t="n">
        <f aca="false">+AQ530/AJ530</f>
        <v>0.386920980926308</v>
      </c>
      <c r="AS530" s="6" t="n">
        <f aca="false">+AR530*24</f>
        <v>9.28610354223139</v>
      </c>
      <c r="AT530" s="8" t="n">
        <f aca="false">+AJ530/AQ530*60</f>
        <v>155.07042253526</v>
      </c>
      <c r="AU530" s="8" t="n">
        <f aca="false">+AK530/AQ530*60</f>
        <v>10.1408450704225</v>
      </c>
      <c r="AV530" s="0" t="s">
        <v>270</v>
      </c>
      <c r="AX530" s="0"/>
    </row>
    <row collapsed="false" customFormat="false" customHeight="false" hidden="false" ht="12.65" outlineLevel="0" r="531">
      <c r="A531" s="37" t="n">
        <v>41118.34375</v>
      </c>
      <c r="B531" s="0" t="n">
        <v>66067</v>
      </c>
      <c r="C531" s="5" t="n">
        <v>123877</v>
      </c>
      <c r="D531" s="4" t="n">
        <v>26.9</v>
      </c>
      <c r="E531" s="53" t="n">
        <v>12</v>
      </c>
      <c r="F531" s="4" t="n">
        <v>17</v>
      </c>
      <c r="G531" s="4" t="n">
        <v>17</v>
      </c>
      <c r="H531" s="4" t="n">
        <v>23.1</v>
      </c>
      <c r="I531" s="4" t="n">
        <v>25.4</v>
      </c>
      <c r="J531" s="4" t="n">
        <v>22.1</v>
      </c>
      <c r="K531" s="4" t="n">
        <v>22.8</v>
      </c>
      <c r="L531" s="55" t="n">
        <v>25.9</v>
      </c>
      <c r="M531" s="4" t="n">
        <v>22</v>
      </c>
      <c r="N531" s="4" t="n">
        <v>22</v>
      </c>
      <c r="O531" s="5" t="n">
        <v>20</v>
      </c>
      <c r="P531" s="5" t="n">
        <v>7</v>
      </c>
      <c r="Q531" s="5" t="n">
        <v>0</v>
      </c>
      <c r="R531" s="5" t="n">
        <v>6</v>
      </c>
      <c r="S531" s="5" t="s">
        <v>48</v>
      </c>
      <c r="T531" s="5" t="s">
        <v>48</v>
      </c>
      <c r="U531" s="5" t="n">
        <v>54</v>
      </c>
      <c r="V531" s="5" t="n">
        <v>14</v>
      </c>
      <c r="W531" s="5" t="n">
        <v>36</v>
      </c>
      <c r="X531" s="5" t="n">
        <v>8</v>
      </c>
      <c r="Y531" s="5" t="n">
        <v>11</v>
      </c>
      <c r="Z531" s="5" t="n">
        <v>49</v>
      </c>
      <c r="AA531" s="5" t="n">
        <v>20935</v>
      </c>
      <c r="AB531" s="5" t="n">
        <v>13142</v>
      </c>
      <c r="AC531" s="5" t="n">
        <v>798</v>
      </c>
      <c r="AD531" s="6" t="n">
        <f aca="false">+(B531-B530)/(A531-A530)</f>
        <v>31.0840787119986</v>
      </c>
      <c r="AE531" s="33" t="n">
        <f aca="false">+(C531-C530)/(A531-A530)</f>
        <v>5.3237924865854</v>
      </c>
      <c r="AF531" s="6" t="n">
        <f aca="false">+AD531-AE531</f>
        <v>25.7602862254132</v>
      </c>
      <c r="AG531" s="6" t="n">
        <f aca="false">AVERAGE(D531:E531)</f>
        <v>19.45</v>
      </c>
      <c r="AH531" s="7" t="n">
        <f aca="false">(G531+G530)/2</f>
        <v>18.5</v>
      </c>
      <c r="AI531" s="7" t="n">
        <f aca="false">+G531-F531</f>
        <v>0</v>
      </c>
      <c r="AJ531" s="8" t="n">
        <f aca="false">(+A531-A530)*24</f>
        <v>139.749999999942</v>
      </c>
      <c r="AK531" s="8" t="n">
        <f aca="false">+AB531-AB530</f>
        <v>9</v>
      </c>
      <c r="AL531" s="8" t="n">
        <f aca="false">+AK531/AJ531*100</f>
        <v>6.44007155635331</v>
      </c>
      <c r="AM531" s="9" t="n">
        <f aca="false">+(C531-C530)/AK531</f>
        <v>3.44444444444444</v>
      </c>
      <c r="AN531" s="8" t="n">
        <f aca="false">+AK531/AJ531*24</f>
        <v>1.54561717352479</v>
      </c>
      <c r="AO531" s="8" t="n">
        <f aca="false">+AC531-AC530</f>
        <v>0</v>
      </c>
      <c r="AP531" s="8" t="n">
        <f aca="false">+AO531/AJ531*24</f>
        <v>0</v>
      </c>
      <c r="AQ531" s="8" t="n">
        <f aca="false">+AA531-AA530</f>
        <v>55</v>
      </c>
      <c r="AR531" s="6" t="n">
        <f aca="false">+AQ531/AJ531</f>
        <v>0.393559928443813</v>
      </c>
      <c r="AS531" s="6" t="n">
        <f aca="false">+AR531*24</f>
        <v>9.44543828265152</v>
      </c>
      <c r="AT531" s="8" t="n">
        <f aca="false">+AJ531/AQ531*60</f>
        <v>152.454545454482</v>
      </c>
      <c r="AU531" s="8" t="n">
        <f aca="false">+AK531/AQ531*60</f>
        <v>9.81818181818182</v>
      </c>
      <c r="AV531" s="0" t="s">
        <v>271</v>
      </c>
      <c r="AX531" s="0"/>
    </row>
    <row collapsed="false" customFormat="false" customHeight="false" hidden="false" ht="12.65" outlineLevel="0" r="532">
      <c r="A532" s="37" t="n">
        <v>41122</v>
      </c>
      <c r="B532" s="0" t="n">
        <v>66087</v>
      </c>
      <c r="C532" s="5" t="n">
        <v>123878</v>
      </c>
      <c r="D532" s="4" t="n">
        <v>20.9</v>
      </c>
      <c r="E532" s="53" t="n">
        <v>11</v>
      </c>
      <c r="F532" s="4" t="n">
        <v>15.4</v>
      </c>
      <c r="G532" s="4" t="n">
        <v>16</v>
      </c>
      <c r="H532" s="4" t="n">
        <v>22.9</v>
      </c>
      <c r="I532" s="4" t="n">
        <v>23.4</v>
      </c>
      <c r="J532" s="4" t="n">
        <v>20.5</v>
      </c>
      <c r="K532" s="4" t="n">
        <v>22.4</v>
      </c>
      <c r="L532" s="55" t="n">
        <v>23.8</v>
      </c>
      <c r="M532" s="4" t="n">
        <v>20.5</v>
      </c>
      <c r="N532" s="4" t="n">
        <v>21.5</v>
      </c>
      <c r="O532" s="5" t="n">
        <v>20</v>
      </c>
      <c r="P532" s="5" t="n">
        <v>7</v>
      </c>
      <c r="Q532" s="5" t="n">
        <v>0</v>
      </c>
      <c r="R532" s="5" t="n">
        <v>6</v>
      </c>
      <c r="S532" s="5" t="s">
        <v>48</v>
      </c>
      <c r="T532" s="5" t="s">
        <v>48</v>
      </c>
      <c r="U532" s="5" t="n">
        <v>39</v>
      </c>
      <c r="V532" s="5" t="n">
        <v>21</v>
      </c>
      <c r="W532" s="5" t="n">
        <v>27</v>
      </c>
      <c r="X532" s="5" t="n">
        <v>21</v>
      </c>
      <c r="Y532" s="5" t="n">
        <v>20</v>
      </c>
      <c r="Z532" s="5" t="n">
        <v>43</v>
      </c>
      <c r="AA532" s="5" t="n">
        <v>20945</v>
      </c>
      <c r="AB532" s="5" t="n">
        <v>13144</v>
      </c>
      <c r="AC532" s="5" t="n">
        <v>798</v>
      </c>
      <c r="AD532" s="6" t="n">
        <f aca="false">+(B532-B531)/(A532-A531)</f>
        <v>5.47008547008547</v>
      </c>
      <c r="AE532" s="33" t="n">
        <f aca="false">+(C532-C531)/(A532-A531)</f>
        <v>0.273504273504273</v>
      </c>
      <c r="AF532" s="6" t="n">
        <f aca="false">+AD532-AE532</f>
        <v>5.1965811965812</v>
      </c>
      <c r="AG532" s="6" t="n">
        <f aca="false">AVERAGE(D532:E532)</f>
        <v>15.95</v>
      </c>
      <c r="AH532" s="7" t="n">
        <f aca="false">(G532+G531)/2</f>
        <v>16.5</v>
      </c>
      <c r="AI532" s="7" t="n">
        <f aca="false">+G532-F532</f>
        <v>0.6</v>
      </c>
      <c r="AJ532" s="8" t="n">
        <f aca="false">(+A532-A531)*24</f>
        <v>87.75</v>
      </c>
      <c r="AK532" s="8" t="n">
        <f aca="false">+AB532-AB531</f>
        <v>2</v>
      </c>
      <c r="AL532" s="8" t="n">
        <f aca="false">+AK532/AJ532*100</f>
        <v>2.27920227920228</v>
      </c>
      <c r="AM532" s="9" t="n">
        <f aca="false">+(C532-C531)/AK532</f>
        <v>0.5</v>
      </c>
      <c r="AN532" s="8" t="n">
        <f aca="false">+AK532/AJ532*24</f>
        <v>0.547008547008547</v>
      </c>
      <c r="AO532" s="8" t="n">
        <f aca="false">+AC532-AC531</f>
        <v>0</v>
      </c>
      <c r="AP532" s="8" t="n">
        <f aca="false">+AO532/AJ532*24</f>
        <v>0</v>
      </c>
      <c r="AQ532" s="8" t="n">
        <f aca="false">+AA532-AA531</f>
        <v>10</v>
      </c>
      <c r="AR532" s="6" t="n">
        <f aca="false">+AQ532/AJ532</f>
        <v>0.113960113960114</v>
      </c>
      <c r="AS532" s="6" t="n">
        <f aca="false">+AR532*24</f>
        <v>2.73504273504273</v>
      </c>
      <c r="AT532" s="8" t="n">
        <f aca="false">+AJ532/AQ532*60</f>
        <v>526.5</v>
      </c>
      <c r="AU532" s="8" t="n">
        <f aca="false">+AK532/AQ532*60</f>
        <v>12</v>
      </c>
      <c r="AV532" s="0" t="s">
        <v>267</v>
      </c>
      <c r="AX532" s="0"/>
    </row>
    <row collapsed="false" customFormat="false" customHeight="false" hidden="false" ht="12.65" outlineLevel="0" r="533">
      <c r="A533" s="37"/>
      <c r="B533" s="12" t="n">
        <f aca="false">+B532-B526</f>
        <v>675</v>
      </c>
      <c r="C533" s="12" t="n">
        <f aca="false">+C532-C526</f>
        <v>111</v>
      </c>
      <c r="D533" s="4"/>
      <c r="E533" s="53"/>
      <c r="F533" s="4"/>
      <c r="L533" s="55"/>
      <c r="O533" s="5"/>
      <c r="AA533" s="12" t="n">
        <f aca="false">+AA532-AA526</f>
        <v>238</v>
      </c>
      <c r="AB533" s="12" t="n">
        <f aca="false">+AB532-AB526</f>
        <v>40</v>
      </c>
      <c r="AC533" s="12" t="n">
        <f aca="false">+AC532-AC526</f>
        <v>0</v>
      </c>
      <c r="AD533" s="16" t="n">
        <f aca="false">AVERAGE(AD528:AD532)</f>
        <v>20.6734305071885</v>
      </c>
      <c r="AE533" s="16" t="n">
        <f aca="false">AVERAGE(AE528:AE532)</f>
        <v>3.36114960685487</v>
      </c>
      <c r="AF533" s="16" t="n">
        <f aca="false">AVERAGE(AF528:AF532)</f>
        <v>17.3122809003337</v>
      </c>
      <c r="AG533" s="16" t="n">
        <f aca="false">AVERAGE(AG528:AG532)</f>
        <v>19.12</v>
      </c>
      <c r="AH533" s="17"/>
      <c r="AI533" s="17"/>
      <c r="AJ533" s="18" t="n">
        <f aca="false">SUM(AJ528:AJ532)</f>
        <v>744</v>
      </c>
      <c r="AK533" s="18" t="n">
        <f aca="false">SUM(AK528:AK532)</f>
        <v>40</v>
      </c>
      <c r="AL533" s="18" t="n">
        <f aca="false">+AK533/AJ533*100</f>
        <v>5.37634408602151</v>
      </c>
      <c r="AM533" s="19" t="n">
        <f aca="false">C533/AK533</f>
        <v>2.775</v>
      </c>
      <c r="AQ533" s="18" t="n">
        <f aca="false">SUM(AQ528:AQ532)</f>
        <v>238</v>
      </c>
      <c r="AT533" s="18" t="n">
        <f aca="false">AJ533/AA533*60</f>
        <v>187.563025210084</v>
      </c>
      <c r="AV533" s="0"/>
      <c r="AX533" s="0"/>
    </row>
    <row collapsed="false" customFormat="false" customHeight="false" hidden="false" ht="12.65" outlineLevel="0" r="534">
      <c r="A534" s="37" t="n">
        <v>41128.7986111111</v>
      </c>
      <c r="B534" s="0" t="n">
        <v>66171</v>
      </c>
      <c r="C534" s="5" t="n">
        <v>123893</v>
      </c>
      <c r="D534" s="4" t="n">
        <v>24</v>
      </c>
      <c r="E534" s="53" t="n">
        <v>13</v>
      </c>
      <c r="F534" s="4" t="n">
        <v>16.9</v>
      </c>
      <c r="G534" s="4" t="n">
        <v>17</v>
      </c>
      <c r="H534" s="4" t="n">
        <v>22.3</v>
      </c>
      <c r="I534" s="4" t="n">
        <v>23.9</v>
      </c>
      <c r="J534" s="4" t="n">
        <v>21</v>
      </c>
      <c r="K534" s="4" t="n">
        <v>22.4</v>
      </c>
      <c r="L534" s="55" t="n">
        <v>23.9</v>
      </c>
      <c r="M534" s="4" t="n">
        <v>21</v>
      </c>
      <c r="N534" s="4" t="n">
        <v>21.5</v>
      </c>
      <c r="O534" s="5" t="n">
        <v>20</v>
      </c>
      <c r="P534" s="5" t="n">
        <v>7</v>
      </c>
      <c r="Q534" s="5" t="n">
        <v>0</v>
      </c>
      <c r="R534" s="5" t="n">
        <v>6</v>
      </c>
      <c r="S534" s="5" t="s">
        <v>48</v>
      </c>
      <c r="T534" s="5" t="s">
        <v>48</v>
      </c>
      <c r="U534" s="5" t="n">
        <v>38</v>
      </c>
      <c r="V534" s="5" t="n">
        <v>21</v>
      </c>
      <c r="W534" s="5" t="n">
        <v>27</v>
      </c>
      <c r="X534" s="5" t="n">
        <v>21</v>
      </c>
      <c r="Y534" s="5" t="n">
        <v>20</v>
      </c>
      <c r="Z534" s="5" t="n">
        <v>42</v>
      </c>
      <c r="AA534" s="5" t="n">
        <v>20981</v>
      </c>
      <c r="AB534" s="5" t="n">
        <v>13149</v>
      </c>
      <c r="AC534" s="5" t="n">
        <v>798</v>
      </c>
      <c r="AD534" s="6" t="n">
        <f aca="false">+(B534-B532)/(A534-A532)</f>
        <v>12.3554647599621</v>
      </c>
      <c r="AE534" s="33" t="n">
        <f aca="false">+(C534-C532)/(A534-A532)</f>
        <v>2.20633299285037</v>
      </c>
      <c r="AF534" s="6" t="n">
        <f aca="false">+AD534-AE534</f>
        <v>10.1491317671117</v>
      </c>
      <c r="AG534" s="6" t="n">
        <f aca="false">AVERAGE(D534:E534)</f>
        <v>18.5</v>
      </c>
      <c r="AH534" s="7" t="n">
        <f aca="false">(G534+G532)/2</f>
        <v>16.5</v>
      </c>
      <c r="AI534" s="7" t="n">
        <f aca="false">+G534-F534</f>
        <v>0.100000000000001</v>
      </c>
      <c r="AJ534" s="8" t="n">
        <f aca="false">(+A534-A532)*24</f>
        <v>163.166666666628</v>
      </c>
      <c r="AK534" s="8" t="n">
        <f aca="false">+AB534-AB532</f>
        <v>5</v>
      </c>
      <c r="AL534" s="8" t="n">
        <f aca="false">+AK534/AJ534*100</f>
        <v>3.06435137895885</v>
      </c>
      <c r="AM534" s="9" t="n">
        <f aca="false">+(C534-C532)/AK534</f>
        <v>3</v>
      </c>
      <c r="AN534" s="8" t="n">
        <f aca="false">+AK534/AJ534*24</f>
        <v>0.735444330950124</v>
      </c>
      <c r="AO534" s="8" t="n">
        <f aca="false">+AC534-AC532</f>
        <v>0</v>
      </c>
      <c r="AP534" s="8" t="n">
        <f aca="false">+AO534/AJ534*24</f>
        <v>0</v>
      </c>
      <c r="AQ534" s="8" t="n">
        <f aca="false">+AA534-AA532</f>
        <v>36</v>
      </c>
      <c r="AR534" s="6" t="n">
        <f aca="false">+AQ534/AJ534</f>
        <v>0.220633299285037</v>
      </c>
      <c r="AS534" s="6" t="n">
        <f aca="false">+AR534*24</f>
        <v>5.29519918284089</v>
      </c>
      <c r="AT534" s="8" t="n">
        <f aca="false">+AJ534/AQ534*60</f>
        <v>271.94444444438</v>
      </c>
      <c r="AU534" s="8" t="n">
        <f aca="false">+AK534/AQ534*60</f>
        <v>8.33333333333333</v>
      </c>
      <c r="AV534" s="0"/>
      <c r="AX534" s="0"/>
    </row>
    <row collapsed="false" customFormat="false" customHeight="false" hidden="false" ht="12.65" outlineLevel="0" r="535">
      <c r="A535" s="37" t="n">
        <v>41135.8333333333</v>
      </c>
      <c r="B535" s="0" t="n">
        <v>66260</v>
      </c>
      <c r="C535" s="5" t="n">
        <v>123912</v>
      </c>
      <c r="D535" s="4" t="n">
        <v>22.9</v>
      </c>
      <c r="E535" s="53" t="n">
        <v>10</v>
      </c>
      <c r="F535" s="4" t="n">
        <v>18.9</v>
      </c>
      <c r="G535" s="4" t="n">
        <v>18</v>
      </c>
      <c r="H535" s="4" t="n">
        <v>23.3</v>
      </c>
      <c r="I535" s="4" t="n">
        <v>23.4</v>
      </c>
      <c r="J535" s="4" t="n">
        <v>20.5</v>
      </c>
      <c r="K535" s="4" t="n">
        <v>22.7</v>
      </c>
      <c r="L535" s="55" t="n">
        <v>23.9</v>
      </c>
      <c r="M535" s="4" t="n">
        <v>20</v>
      </c>
      <c r="N535" s="4" t="n">
        <v>22</v>
      </c>
      <c r="O535" s="5" t="n">
        <v>20</v>
      </c>
      <c r="P535" s="5" t="n">
        <v>7</v>
      </c>
      <c r="Q535" s="5" t="n">
        <v>0</v>
      </c>
      <c r="R535" s="5" t="n">
        <v>6</v>
      </c>
      <c r="S535" s="5" t="s">
        <v>48</v>
      </c>
      <c r="T535" s="5" t="s">
        <v>48</v>
      </c>
      <c r="U535" s="5" t="n">
        <v>52</v>
      </c>
      <c r="V535" s="5" t="n">
        <v>13</v>
      </c>
      <c r="W535" s="5" t="n">
        <v>34</v>
      </c>
      <c r="X535" s="5" t="n">
        <v>9</v>
      </c>
      <c r="Y535" s="5" t="n">
        <v>10</v>
      </c>
      <c r="Z535" s="5" t="n">
        <v>49</v>
      </c>
      <c r="AA535" s="5" t="n">
        <v>21017</v>
      </c>
      <c r="AB535" s="5" t="n">
        <v>13155</v>
      </c>
      <c r="AC535" s="5" t="n">
        <v>799</v>
      </c>
      <c r="AD535" s="6" t="n">
        <f aca="false">+(B535-B534)/(A535-A534)</f>
        <v>12.6515301085811</v>
      </c>
      <c r="AE535" s="33" t="n">
        <f aca="false">+(C535-C534)/(A535-A534)</f>
        <v>2.70088845014652</v>
      </c>
      <c r="AF535" s="6" t="n">
        <f aca="false">+AD535-AE535</f>
        <v>9.95064165843456</v>
      </c>
      <c r="AG535" s="6" t="n">
        <f aca="false">AVERAGE(D535:E535)</f>
        <v>16.45</v>
      </c>
      <c r="AH535" s="7" t="n">
        <f aca="false">(G535+G534)/2</f>
        <v>17.5</v>
      </c>
      <c r="AI535" s="7" t="n">
        <f aca="false">+G535-F535</f>
        <v>-0.899999999999999</v>
      </c>
      <c r="AJ535" s="8" t="n">
        <f aca="false">(+A535-A534)*24</f>
        <v>168.83333333343</v>
      </c>
      <c r="AK535" s="8" t="n">
        <f aca="false">+AB535-AB534</f>
        <v>6</v>
      </c>
      <c r="AL535" s="8" t="n">
        <f aca="false">+AK535/AJ535*100</f>
        <v>3.55380059229806</v>
      </c>
      <c r="AM535" s="9" t="n">
        <f aca="false">+(C535-C534)/AK535</f>
        <v>3.16666666666667</v>
      </c>
      <c r="AN535" s="8" t="n">
        <f aca="false">+AK535/AJ535*24</f>
        <v>0.852912142151533</v>
      </c>
      <c r="AO535" s="8" t="n">
        <f aca="false">+AC535-AC534</f>
        <v>1</v>
      </c>
      <c r="AP535" s="8" t="n">
        <f aca="false">+AO535/AJ535*24</f>
        <v>0.142152023691922</v>
      </c>
      <c r="AQ535" s="8" t="n">
        <f aca="false">+AA535-AA534</f>
        <v>36</v>
      </c>
      <c r="AR535" s="6" t="n">
        <f aca="false">+AQ535/AJ535</f>
        <v>0.213228035537883</v>
      </c>
      <c r="AS535" s="6" t="n">
        <f aca="false">+AR535*24</f>
        <v>5.1174728529092</v>
      </c>
      <c r="AT535" s="8" t="n">
        <f aca="false">+AJ535/AQ535*60</f>
        <v>281.388888889051</v>
      </c>
      <c r="AU535" s="8" t="n">
        <f aca="false">+AK535/AQ535*60</f>
        <v>10</v>
      </c>
      <c r="AV535" s="0"/>
      <c r="AX535" s="0"/>
    </row>
    <row collapsed="false" customFormat="false" customHeight="false" hidden="false" ht="12.65" outlineLevel="0" r="536">
      <c r="A536" s="37" t="n">
        <v>41142.8020833333</v>
      </c>
      <c r="B536" s="0" t="n">
        <v>66317</v>
      </c>
      <c r="C536" s="5" t="n">
        <v>123926</v>
      </c>
      <c r="D536" s="4" t="n">
        <v>24.9</v>
      </c>
      <c r="E536" s="53" t="n">
        <v>10</v>
      </c>
      <c r="F536" s="4" t="n">
        <v>18.6</v>
      </c>
      <c r="G536" s="4" t="n">
        <v>19</v>
      </c>
      <c r="H536" s="4" t="n">
        <v>24.4</v>
      </c>
      <c r="I536" s="4" t="n">
        <v>24.6</v>
      </c>
      <c r="J536" s="4" t="n">
        <v>21</v>
      </c>
      <c r="K536" s="4" t="n">
        <v>24.1</v>
      </c>
      <c r="L536" s="55" t="n">
        <v>24.9</v>
      </c>
      <c r="M536" s="4" t="n">
        <v>20.5</v>
      </c>
      <c r="N536" s="4" t="n">
        <v>23.5</v>
      </c>
      <c r="O536" s="5" t="n">
        <v>20</v>
      </c>
      <c r="P536" s="5" t="n">
        <v>7</v>
      </c>
      <c r="Q536" s="5" t="n">
        <v>0</v>
      </c>
      <c r="R536" s="5" t="n">
        <v>6</v>
      </c>
      <c r="S536" s="5" t="s">
        <v>48</v>
      </c>
      <c r="T536" s="5" t="s">
        <v>48</v>
      </c>
      <c r="U536" s="5" t="n">
        <v>40</v>
      </c>
      <c r="V536" s="5" t="n">
        <v>10</v>
      </c>
      <c r="W536" s="5" t="n">
        <v>33</v>
      </c>
      <c r="X536" s="5" t="n">
        <v>14</v>
      </c>
      <c r="Y536" s="5" t="n">
        <v>13</v>
      </c>
      <c r="Z536" s="5" t="n">
        <v>42</v>
      </c>
      <c r="AA536" s="5" t="n">
        <v>21045</v>
      </c>
      <c r="AB536" s="5" t="n">
        <v>13159</v>
      </c>
      <c r="AC536" s="5" t="n">
        <v>799</v>
      </c>
      <c r="AD536" s="6" t="n">
        <f aca="false">+(B536-B535)/(A536-A535)</f>
        <v>8.17937219730942</v>
      </c>
      <c r="AE536" s="33" t="n">
        <f aca="false">+(C536-C535)/(A536-A535)</f>
        <v>2.00896860986547</v>
      </c>
      <c r="AF536" s="6" t="n">
        <f aca="false">+AD536-AE536</f>
        <v>6.17040358744395</v>
      </c>
      <c r="AG536" s="6" t="n">
        <f aca="false">AVERAGE(D536:E536)</f>
        <v>17.45</v>
      </c>
      <c r="AH536" s="7" t="n">
        <f aca="false">(G536+G535)/2</f>
        <v>18.5</v>
      </c>
      <c r="AI536" s="7" t="n">
        <f aca="false">+G536-F536</f>
        <v>0.399999999999999</v>
      </c>
      <c r="AJ536" s="8" t="n">
        <f aca="false">(+A536-A535)*24</f>
        <v>167.25</v>
      </c>
      <c r="AK536" s="8" t="n">
        <f aca="false">+AB536-AB535</f>
        <v>4</v>
      </c>
      <c r="AL536" s="8" t="n">
        <f aca="false">+AK536/AJ536*100</f>
        <v>2.39162929745889</v>
      </c>
      <c r="AM536" s="9" t="n">
        <f aca="false">+(C536-C535)/AK536</f>
        <v>3.5</v>
      </c>
      <c r="AN536" s="8" t="n">
        <f aca="false">+AK536/AJ536*24</f>
        <v>0.573991031390135</v>
      </c>
      <c r="AO536" s="8" t="n">
        <f aca="false">+AC536-AC535</f>
        <v>0</v>
      </c>
      <c r="AP536" s="8" t="n">
        <f aca="false">+AO536/AJ536*24</f>
        <v>0</v>
      </c>
      <c r="AQ536" s="8" t="n">
        <f aca="false">+AA536-AA535</f>
        <v>28</v>
      </c>
      <c r="AR536" s="6" t="n">
        <f aca="false">+AQ536/AJ536</f>
        <v>0.167414050822123</v>
      </c>
      <c r="AS536" s="6" t="n">
        <f aca="false">+AR536*24</f>
        <v>4.01793721973094</v>
      </c>
      <c r="AT536" s="8" t="n">
        <f aca="false">+AJ536/AQ536*60</f>
        <v>358.392857142857</v>
      </c>
      <c r="AU536" s="8" t="n">
        <f aca="false">+AK536/AQ536*60</f>
        <v>8.57142857142857</v>
      </c>
      <c r="AV536" s="0" t="s">
        <v>272</v>
      </c>
      <c r="AX536" s="0"/>
    </row>
    <row collapsed="false" customFormat="false" customHeight="false" hidden="false" ht="12.65" outlineLevel="0" r="537">
      <c r="A537" s="37" t="n">
        <v>41149.7083333333</v>
      </c>
      <c r="B537" s="0" t="n">
        <v>66408</v>
      </c>
      <c r="C537" s="5" t="n">
        <v>123944</v>
      </c>
      <c r="D537" s="4" t="n">
        <v>22.4</v>
      </c>
      <c r="E537" s="53" t="n">
        <v>8</v>
      </c>
      <c r="F537" s="4" t="n">
        <v>15.3</v>
      </c>
      <c r="G537" s="4" t="n">
        <v>16</v>
      </c>
      <c r="H537" s="4" t="n">
        <v>19.8</v>
      </c>
      <c r="I537" s="4" t="n">
        <v>24.4</v>
      </c>
      <c r="J537" s="4" t="n">
        <v>19</v>
      </c>
      <c r="K537" s="4" t="n">
        <v>19.2</v>
      </c>
      <c r="L537" s="55" t="n">
        <v>24.6</v>
      </c>
      <c r="M537" s="4" t="n">
        <v>19</v>
      </c>
      <c r="N537" s="4" t="n">
        <v>19</v>
      </c>
      <c r="O537" s="5" t="n">
        <v>20</v>
      </c>
      <c r="P537" s="5" t="n">
        <v>7</v>
      </c>
      <c r="Q537" s="5" t="n">
        <v>0</v>
      </c>
      <c r="R537" s="5" t="n">
        <v>6</v>
      </c>
      <c r="S537" s="5" t="s">
        <v>48</v>
      </c>
      <c r="T537" s="5" t="s">
        <v>48</v>
      </c>
      <c r="U537" s="5" t="n">
        <v>41</v>
      </c>
      <c r="V537" s="5" t="n">
        <v>33</v>
      </c>
      <c r="W537" s="5" t="n">
        <v>29</v>
      </c>
      <c r="X537" s="5" t="n">
        <v>18</v>
      </c>
      <c r="Y537" s="5" t="n">
        <v>17</v>
      </c>
      <c r="Z537" s="5" t="n">
        <v>45</v>
      </c>
      <c r="AA537" s="5" t="n">
        <v>21081</v>
      </c>
      <c r="AB537" s="5" t="n">
        <v>13165</v>
      </c>
      <c r="AC537" s="5" t="n">
        <v>799</v>
      </c>
      <c r="AD537" s="6" t="n">
        <f aca="false">+(B537-B536)/(A537-A536)</f>
        <v>13.1764705882353</v>
      </c>
      <c r="AE537" s="33" t="n">
        <f aca="false">+(C537-C536)/(A537-A536)</f>
        <v>2.60633484162896</v>
      </c>
      <c r="AF537" s="6" t="n">
        <f aca="false">+AD537-AE537</f>
        <v>10.5701357466063</v>
      </c>
      <c r="AG537" s="6" t="n">
        <f aca="false">AVERAGE(D537:E537)</f>
        <v>15.2</v>
      </c>
      <c r="AH537" s="7" t="n">
        <f aca="false">(G537+G536)/2</f>
        <v>17.5</v>
      </c>
      <c r="AI537" s="7" t="n">
        <f aca="false">+G537-F537</f>
        <v>0.699999999999999</v>
      </c>
      <c r="AJ537" s="8" t="n">
        <f aca="false">(+A537-A536)*24</f>
        <v>165.75</v>
      </c>
      <c r="AK537" s="8" t="n">
        <f aca="false">+AB537-AB536</f>
        <v>6</v>
      </c>
      <c r="AL537" s="8" t="n">
        <f aca="false">+AK537/AJ537*100</f>
        <v>3.61990950226244</v>
      </c>
      <c r="AM537" s="9" t="n">
        <f aca="false">+(C537-C536)/AK537</f>
        <v>3</v>
      </c>
      <c r="AN537" s="8" t="n">
        <f aca="false">+AK537/AJ537*24</f>
        <v>0.868778280542986</v>
      </c>
      <c r="AO537" s="8" t="n">
        <f aca="false">+AC537-AC536</f>
        <v>0</v>
      </c>
      <c r="AP537" s="8" t="n">
        <f aca="false">+AO537/AJ537*24</f>
        <v>0</v>
      </c>
      <c r="AQ537" s="8" t="n">
        <f aca="false">+AA537-AA536</f>
        <v>36</v>
      </c>
      <c r="AR537" s="6" t="n">
        <f aca="false">+AQ537/AJ537</f>
        <v>0.217194570135747</v>
      </c>
      <c r="AS537" s="6" t="n">
        <f aca="false">+AR537*24</f>
        <v>5.21266968325792</v>
      </c>
      <c r="AT537" s="8" t="n">
        <f aca="false">+AJ537/AQ537*60</f>
        <v>276.25</v>
      </c>
      <c r="AU537" s="8" t="n">
        <f aca="false">+AK537/AQ537*60</f>
        <v>10</v>
      </c>
      <c r="AV537" s="0"/>
      <c r="AX537" s="0"/>
    </row>
    <row collapsed="false" customFormat="false" customHeight="false" hidden="false" ht="12.65" outlineLevel="0" r="538">
      <c r="A538" s="37" t="n">
        <v>41153</v>
      </c>
      <c r="B538" s="0" t="n">
        <v>66457</v>
      </c>
      <c r="C538" s="5" t="n">
        <v>123952</v>
      </c>
      <c r="D538" s="4" t="n">
        <v>20.4</v>
      </c>
      <c r="E538" s="53" t="n">
        <v>10.8</v>
      </c>
      <c r="F538" s="4" t="n">
        <v>15.8</v>
      </c>
      <c r="G538" s="4" t="n">
        <v>16</v>
      </c>
      <c r="H538" s="4" t="n">
        <v>21.6</v>
      </c>
      <c r="I538" s="4" t="n">
        <v>22.4</v>
      </c>
      <c r="J538" s="4" t="n">
        <v>19.5</v>
      </c>
      <c r="K538" s="4" t="n">
        <v>22.3</v>
      </c>
      <c r="L538" s="55" t="n">
        <v>22.9</v>
      </c>
      <c r="M538" s="4" t="n">
        <v>19</v>
      </c>
      <c r="N538" s="4" t="n">
        <v>21.5</v>
      </c>
      <c r="O538" s="5" t="n">
        <v>20</v>
      </c>
      <c r="P538" s="5" t="n">
        <v>7</v>
      </c>
      <c r="Q538" s="5" t="n">
        <v>0</v>
      </c>
      <c r="R538" s="5" t="n">
        <v>6</v>
      </c>
      <c r="S538" s="5" t="s">
        <v>48</v>
      </c>
      <c r="T538" s="5" t="s">
        <v>48</v>
      </c>
      <c r="U538" s="5" t="n">
        <v>38</v>
      </c>
      <c r="V538" s="5" t="n">
        <v>21</v>
      </c>
      <c r="W538" s="5" t="n">
        <v>27</v>
      </c>
      <c r="X538" s="5" t="n">
        <v>19</v>
      </c>
      <c r="Y538" s="5" t="n">
        <v>19</v>
      </c>
      <c r="Z538" s="5" t="n">
        <v>42</v>
      </c>
      <c r="AA538" s="5" t="n">
        <v>21099</v>
      </c>
      <c r="AB538" s="5" t="n">
        <v>13168</v>
      </c>
      <c r="AC538" s="5" t="n">
        <v>799</v>
      </c>
      <c r="AD538" s="6" t="n">
        <f aca="false">+(B538-B537)/(A538-A537)</f>
        <v>14.8860759493781</v>
      </c>
      <c r="AE538" s="33" t="n">
        <f aca="false">+(C538-C537)/(A538-A537)</f>
        <v>2.43037974683723</v>
      </c>
      <c r="AF538" s="6" t="n">
        <f aca="false">+AD538-AE538</f>
        <v>12.4556962025408</v>
      </c>
      <c r="AG538" s="6" t="n">
        <f aca="false">AVERAGE(D538:E538)</f>
        <v>15.6</v>
      </c>
      <c r="AH538" s="7" t="n">
        <f aca="false">(G538+G537)/2</f>
        <v>16</v>
      </c>
      <c r="AI538" s="7" t="n">
        <f aca="false">+G538-F538</f>
        <v>0.199999999999999</v>
      </c>
      <c r="AJ538" s="8" t="n">
        <f aca="false">(+A538-A537)*24</f>
        <v>78.9999999999418</v>
      </c>
      <c r="AK538" s="8" t="n">
        <f aca="false">+AB538-AB537</f>
        <v>3</v>
      </c>
      <c r="AL538" s="8" t="n">
        <f aca="false">+AK538/AJ538*100</f>
        <v>3.79746835443318</v>
      </c>
      <c r="AM538" s="9" t="n">
        <f aca="false">+(C538-C537)/AK538</f>
        <v>2.66666666666667</v>
      </c>
      <c r="AN538" s="8" t="n">
        <f aca="false">+AK538/AJ538*24</f>
        <v>0.911392405063963</v>
      </c>
      <c r="AO538" s="8" t="n">
        <f aca="false">+AC538-AC537</f>
        <v>0</v>
      </c>
      <c r="AP538" s="8" t="n">
        <f aca="false">+AO538/AJ538*24</f>
        <v>0</v>
      </c>
      <c r="AQ538" s="8" t="n">
        <f aca="false">+AA538-AA537</f>
        <v>18</v>
      </c>
      <c r="AR538" s="6" t="n">
        <f aca="false">+AQ538/AJ538</f>
        <v>0.227848101265991</v>
      </c>
      <c r="AS538" s="6" t="n">
        <f aca="false">+AR538*24</f>
        <v>5.46835443038378</v>
      </c>
      <c r="AT538" s="8" t="n">
        <f aca="false">+AJ538/AQ538*60</f>
        <v>263.333333333139</v>
      </c>
      <c r="AU538" s="8" t="n">
        <f aca="false">+AK538/AQ538*60</f>
        <v>10</v>
      </c>
      <c r="AV538" s="0"/>
      <c r="AX538" s="0"/>
    </row>
    <row collapsed="false" customFormat="false" customHeight="false" hidden="false" ht="12.65" outlineLevel="0" r="539">
      <c r="A539" s="37"/>
      <c r="B539" s="12" t="n">
        <f aca="false">+B538-B532</f>
        <v>370</v>
      </c>
      <c r="C539" s="12" t="n">
        <f aca="false">+C538-C532</f>
        <v>74</v>
      </c>
      <c r="D539" s="4"/>
      <c r="E539" s="53"/>
      <c r="F539" s="4"/>
      <c r="L539" s="55"/>
      <c r="O539" s="5"/>
      <c r="AA539" s="12" t="n">
        <f aca="false">+AA538-AA532</f>
        <v>154</v>
      </c>
      <c r="AB539" s="12" t="n">
        <f aca="false">+AB538-AB532</f>
        <v>24</v>
      </c>
      <c r="AC539" s="12" t="n">
        <f aca="false">+AC538-AC532</f>
        <v>1</v>
      </c>
      <c r="AD539" s="16" t="n">
        <f aca="false">AVERAGE(AD534:AD538)</f>
        <v>12.2497827206932</v>
      </c>
      <c r="AE539" s="16" t="n">
        <f aca="false">AVERAGE(AE534:AE538)</f>
        <v>2.39058092826571</v>
      </c>
      <c r="AF539" s="16" t="n">
        <f aca="false">AVERAGE(AF534:AF538)</f>
        <v>9.85920179242747</v>
      </c>
      <c r="AG539" s="16" t="n">
        <v>16.8</v>
      </c>
      <c r="AJ539" s="18" t="n">
        <f aca="false">SUM(AJ534:AJ538)</f>
        <v>744</v>
      </c>
      <c r="AK539" s="18" t="n">
        <f aca="false">SUM(AK534:AK538)</f>
        <v>24</v>
      </c>
      <c r="AL539" s="18" t="n">
        <f aca="false">+AK538/AJ538*100</f>
        <v>3.79746835443318</v>
      </c>
      <c r="AM539" s="19" t="n">
        <f aca="false">C539/AK539</f>
        <v>3.08333333333333</v>
      </c>
      <c r="AQ539" s="18" t="n">
        <f aca="false">SUM(AQ534:AQ538)</f>
        <v>154</v>
      </c>
      <c r="AT539" s="18" t="n">
        <f aca="false">AJ538/AA538*60</f>
        <v>0.224655196928599</v>
      </c>
      <c r="AV539" s="0"/>
      <c r="AX539" s="0"/>
    </row>
    <row collapsed="false" customFormat="false" customHeight="false" hidden="false" ht="12.65" outlineLevel="0" r="540">
      <c r="A540" s="37" t="n">
        <v>41159.7395833333</v>
      </c>
      <c r="B540" s="0" t="n">
        <v>66553</v>
      </c>
      <c r="C540" s="5" t="n">
        <v>123969</v>
      </c>
      <c r="D540" s="4" t="n">
        <v>20.9</v>
      </c>
      <c r="E540" s="53" t="n">
        <v>7</v>
      </c>
      <c r="F540" s="4" t="n">
        <v>16.4</v>
      </c>
      <c r="G540" s="4" t="n">
        <v>15</v>
      </c>
      <c r="H540" s="4" t="n">
        <v>21</v>
      </c>
      <c r="I540" s="4" t="n">
        <v>22.9</v>
      </c>
      <c r="J540" s="4" t="n">
        <v>19.5</v>
      </c>
      <c r="K540" s="4" t="n">
        <v>21.9</v>
      </c>
      <c r="L540" s="55" t="n">
        <v>23.9</v>
      </c>
      <c r="M540" s="4" t="n">
        <v>19.5</v>
      </c>
      <c r="N540" s="4" t="n">
        <v>21.5</v>
      </c>
      <c r="O540" s="5" t="n">
        <v>20</v>
      </c>
      <c r="P540" s="5" t="n">
        <v>7</v>
      </c>
      <c r="Q540" s="5" t="n">
        <v>0</v>
      </c>
      <c r="R540" s="5" t="n">
        <v>6</v>
      </c>
      <c r="S540" s="5" t="s">
        <v>48</v>
      </c>
      <c r="T540" s="5" t="s">
        <v>48</v>
      </c>
      <c r="U540" s="5" t="n">
        <v>42</v>
      </c>
      <c r="V540" s="5" t="n">
        <v>22</v>
      </c>
      <c r="W540" s="5" t="n">
        <v>32</v>
      </c>
      <c r="X540" s="5" t="n">
        <v>13</v>
      </c>
      <c r="Y540" s="5" t="n">
        <v>12</v>
      </c>
      <c r="Z540" s="5" t="n">
        <v>43</v>
      </c>
      <c r="AA540" s="5" t="n">
        <v>21136</v>
      </c>
      <c r="AB540" s="5" t="n">
        <v>13173</v>
      </c>
      <c r="AC540" s="5" t="n">
        <v>799</v>
      </c>
      <c r="AD540" s="6" t="n">
        <f aca="false">+(B540-B538)/(A540-A538)</f>
        <v>14.244204018542</v>
      </c>
      <c r="AE540" s="33" t="n">
        <f aca="false">+(C540-C538)/(A540-A538)</f>
        <v>2.52241112828348</v>
      </c>
      <c r="AF540" s="6" t="n">
        <f aca="false">+AD540-AE540</f>
        <v>11.7217928902585</v>
      </c>
      <c r="AG540" s="6" t="n">
        <f aca="false">AVERAGE(D540:E540)</f>
        <v>13.95</v>
      </c>
      <c r="AH540" s="7" t="n">
        <f aca="false">(G540+G538)/2</f>
        <v>15.5</v>
      </c>
      <c r="AI540" s="7" t="n">
        <f aca="false">+G540-F540</f>
        <v>-1.4</v>
      </c>
      <c r="AJ540" s="8" t="n">
        <f aca="false">(+A540-A538)*24</f>
        <v>161.750000000058</v>
      </c>
      <c r="AK540" s="8" t="n">
        <f aca="false">+AB540-AB538</f>
        <v>5</v>
      </c>
      <c r="AL540" s="8" t="n">
        <f aca="false">+AK540/AJ540*100</f>
        <v>3.09119010819054</v>
      </c>
      <c r="AM540" s="9" t="n">
        <f aca="false">+(C540-C538)/AK540</f>
        <v>3.4</v>
      </c>
      <c r="AN540" s="8" t="n">
        <f aca="false">+AK540/AJ540*24</f>
        <v>0.74188562596573</v>
      </c>
      <c r="AO540" s="8" t="n">
        <f aca="false">+AC540-AC538</f>
        <v>0</v>
      </c>
      <c r="AP540" s="8" t="n">
        <f aca="false">+AO540/AJ540*24</f>
        <v>0</v>
      </c>
      <c r="AQ540" s="8" t="n">
        <f aca="false">+AA540-AA538</f>
        <v>37</v>
      </c>
      <c r="AR540" s="6" t="n">
        <f aca="false">+AQ540/AJ540</f>
        <v>0.2287480680061</v>
      </c>
      <c r="AS540" s="6" t="n">
        <f aca="false">+AR540*24</f>
        <v>5.4899536321464</v>
      </c>
      <c r="AT540" s="8" t="n">
        <f aca="false">+AJ540/AQ540*60</f>
        <v>262.297297297392</v>
      </c>
      <c r="AU540" s="8" t="n">
        <f aca="false">+AK540/AQ540*60</f>
        <v>8.10810810810811</v>
      </c>
      <c r="AV540" s="32" t="s">
        <v>273</v>
      </c>
      <c r="AX540" s="0"/>
    </row>
    <row collapsed="false" customFormat="false" customHeight="false" hidden="false" ht="12.1" outlineLevel="0" r="541">
      <c r="A541" s="37"/>
      <c r="B541" s="0"/>
      <c r="C541" s="5"/>
      <c r="D541" s="4"/>
      <c r="E541" s="53"/>
      <c r="F541" s="4"/>
      <c r="L541" s="55"/>
      <c r="O541" s="5"/>
      <c r="AE541" s="33"/>
      <c r="AV541" s="0"/>
      <c r="AX541" s="0"/>
    </row>
    <row collapsed="false" customFormat="false" customHeight="false" hidden="false" ht="12.1" outlineLevel="0" r="542">
      <c r="A542" s="37"/>
      <c r="B542" s="0"/>
      <c r="C542" s="5"/>
      <c r="D542" s="4"/>
      <c r="E542" s="53"/>
      <c r="F542" s="4"/>
      <c r="L542" s="55"/>
      <c r="O542" s="5"/>
      <c r="AE542" s="33"/>
      <c r="AV542" s="0"/>
      <c r="AX542" s="0"/>
    </row>
    <row collapsed="false" customFormat="false" customHeight="false" hidden="false" ht="12.1" outlineLevel="0" r="543">
      <c r="A543" s="0"/>
      <c r="B543" s="0"/>
      <c r="C543" s="5"/>
      <c r="D543" s="4"/>
      <c r="E543" s="53"/>
      <c r="F543" s="4"/>
      <c r="L543" s="55"/>
      <c r="O543" s="5"/>
      <c r="AE543" s="33"/>
      <c r="AV543" s="0"/>
      <c r="AX543" s="0"/>
    </row>
    <row collapsed="false" customFormat="true" customHeight="false" hidden="false" ht="12.65" outlineLevel="0" r="544" s="12">
      <c r="A544" s="15" t="s">
        <v>274</v>
      </c>
      <c r="B544" s="12" t="n">
        <f aca="false">B540-B538</f>
        <v>96</v>
      </c>
      <c r="C544" s="12" t="n">
        <f aca="false">C540-C538</f>
        <v>17</v>
      </c>
      <c r="D544" s="13"/>
      <c r="E544" s="56"/>
      <c r="F544" s="13"/>
      <c r="G544" s="14"/>
      <c r="H544" s="14"/>
      <c r="I544" s="14"/>
      <c r="J544" s="14"/>
      <c r="K544" s="14"/>
      <c r="L544" s="14"/>
      <c r="M544" s="14"/>
      <c r="N544" s="14"/>
      <c r="O544" s="11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C544" s="15" t="n">
        <f aca="false">+AC540-AC538</f>
        <v>0</v>
      </c>
      <c r="AD544" s="16" t="n">
        <f aca="false">AVERAGE(AD540:AD543)</f>
        <v>14.244204018542</v>
      </c>
      <c r="AE544" s="16" t="n">
        <f aca="false">AVERAGE(AE540:AE543)</f>
        <v>2.52241112828348</v>
      </c>
      <c r="AF544" s="16" t="n">
        <f aca="false">AVERAGE(AF540:AF543)</f>
        <v>11.7217928902585</v>
      </c>
      <c r="AG544" s="16" t="n">
        <f aca="false">AVERAGE(AG540:AG543)</f>
        <v>13.95</v>
      </c>
      <c r="AH544" s="16"/>
      <c r="AI544" s="17"/>
      <c r="AJ544" s="18" t="n">
        <f aca="false">SUM(AJ540:AJ543)</f>
        <v>161.750000000058</v>
      </c>
      <c r="AK544" s="18" t="n">
        <f aca="false">SUM(AK540:AK543)</f>
        <v>5</v>
      </c>
      <c r="AL544" s="18" t="n">
        <f aca="false">+AK544/AJ544*100</f>
        <v>3.09119010819054</v>
      </c>
      <c r="AM544" s="19" t="n">
        <f aca="false">C544/AK544</f>
        <v>3.4</v>
      </c>
      <c r="AN544" s="18"/>
      <c r="AO544" s="18" t="n">
        <f aca="false">SUM(AO540:AO543)</f>
        <v>0</v>
      </c>
      <c r="AP544" s="18"/>
      <c r="AQ544" s="18" t="n">
        <f aca="false">SUM(AQ540:AQ543)</f>
        <v>37</v>
      </c>
      <c r="AR544" s="16"/>
      <c r="AS544" s="16"/>
      <c r="AT544" s="18" t="n">
        <f aca="false">AJ544/AQ544*60</f>
        <v>262.297297297392</v>
      </c>
      <c r="AU544" s="16" t="n">
        <f aca="false">AK544/AQ544*60</f>
        <v>8.10810810810811</v>
      </c>
      <c r="AV544" s="15"/>
      <c r="AW544" s="15"/>
      <c r="AX544" s="15"/>
      <c r="AY544" s="15"/>
      <c r="AZ544" s="15"/>
      <c r="BA544" s="15"/>
      <c r="BB544" s="15"/>
      <c r="BC544" s="15"/>
      <c r="BD544" s="15"/>
      <c r="BE544" s="15"/>
      <c r="BF544" s="15"/>
      <c r="BG544" s="15"/>
      <c r="BH544" s="15"/>
      <c r="BI544" s="15"/>
      <c r="BJ544" s="15"/>
      <c r="BK544" s="15"/>
      <c r="BL544" s="15"/>
      <c r="BM544" s="15"/>
      <c r="BN544" s="15"/>
      <c r="BO544" s="15"/>
      <c r="BP544" s="15"/>
      <c r="BQ544" s="15"/>
      <c r="BR544" s="15"/>
      <c r="BS544" s="15"/>
      <c r="BT544" s="15"/>
      <c r="BU544" s="15"/>
      <c r="BV544" s="15"/>
      <c r="BW544" s="15"/>
      <c r="BX544" s="15"/>
      <c r="BY544" s="15"/>
      <c r="BZ544" s="15"/>
      <c r="CA544" s="15"/>
      <c r="CB544" s="15"/>
      <c r="CC544" s="15"/>
      <c r="CD544" s="15"/>
      <c r="CE544" s="15"/>
      <c r="CF544" s="15"/>
      <c r="CG544" s="15"/>
      <c r="CH544" s="15"/>
      <c r="CI544" s="15"/>
      <c r="CJ544" s="15"/>
      <c r="CK544" s="15"/>
      <c r="CL544" s="15"/>
      <c r="CM544" s="15"/>
      <c r="CN544" s="15"/>
      <c r="CO544" s="15"/>
      <c r="CP544" s="15"/>
      <c r="CQ544" s="15"/>
      <c r="CR544" s="15"/>
      <c r="CS544" s="15"/>
      <c r="CT544" s="15"/>
      <c r="CU544" s="15"/>
      <c r="CV544" s="15"/>
      <c r="CW544" s="15"/>
      <c r="CX544" s="15"/>
      <c r="CY544" s="15"/>
      <c r="CZ544" s="15"/>
      <c r="DA544" s="15"/>
      <c r="DB544" s="15"/>
      <c r="DC544" s="15"/>
      <c r="DD544" s="15"/>
      <c r="DE544" s="15"/>
      <c r="DF544" s="15"/>
      <c r="DG544" s="15"/>
      <c r="DH544" s="15"/>
      <c r="DI544" s="15"/>
      <c r="DJ544" s="15"/>
      <c r="DK544" s="15"/>
      <c r="DL544" s="15"/>
      <c r="DM544" s="15"/>
      <c r="DN544" s="15"/>
      <c r="DO544" s="15"/>
      <c r="DP544" s="15"/>
      <c r="DQ544" s="15"/>
      <c r="DR544" s="15"/>
      <c r="DS544" s="15"/>
      <c r="DT544" s="15"/>
      <c r="DU544" s="15"/>
      <c r="DV544" s="15"/>
      <c r="DW544" s="15"/>
      <c r="DX544" s="15"/>
      <c r="DY544" s="15"/>
      <c r="DZ544" s="15"/>
      <c r="EA544" s="15"/>
      <c r="EB544" s="15"/>
      <c r="EC544" s="15"/>
      <c r="ED544" s="15"/>
      <c r="EE544" s="15"/>
      <c r="EF544" s="15"/>
      <c r="EG544" s="15"/>
      <c r="EH544" s="15"/>
      <c r="EI544" s="15"/>
      <c r="EJ544" s="15"/>
      <c r="EK544" s="15"/>
      <c r="EL544" s="15"/>
      <c r="EM544" s="15"/>
      <c r="EN544" s="15"/>
      <c r="EO544" s="15"/>
      <c r="EP544" s="15"/>
      <c r="EQ544" s="15"/>
      <c r="ER544" s="15"/>
      <c r="ES544" s="15"/>
      <c r="ET544" s="15"/>
      <c r="EU544" s="15"/>
      <c r="EV544" s="15"/>
      <c r="EW544" s="15"/>
      <c r="EX544" s="15"/>
      <c r="EY544" s="15"/>
      <c r="EZ544" s="15"/>
      <c r="FA544" s="15"/>
      <c r="FB544" s="15"/>
      <c r="FC544" s="15"/>
      <c r="FD544" s="15"/>
      <c r="FE544" s="15"/>
      <c r="FF544" s="15"/>
      <c r="FG544" s="15"/>
      <c r="FH544" s="15"/>
      <c r="FI544" s="15"/>
      <c r="FJ544" s="15"/>
      <c r="FK544" s="15"/>
      <c r="FL544" s="15"/>
      <c r="FM544" s="15"/>
      <c r="FN544" s="15"/>
      <c r="FO544" s="15"/>
      <c r="FP544" s="15"/>
      <c r="FQ544" s="15"/>
      <c r="FR544" s="15"/>
      <c r="FS544" s="15"/>
      <c r="FT544" s="15"/>
      <c r="FU544" s="15"/>
      <c r="FV544" s="15"/>
      <c r="FW544" s="15"/>
      <c r="FX544" s="15"/>
      <c r="FY544" s="15"/>
      <c r="FZ544" s="15"/>
      <c r="GA544" s="15"/>
      <c r="GB544" s="15"/>
      <c r="GC544" s="15"/>
      <c r="GD544" s="15"/>
      <c r="GE544" s="15"/>
      <c r="GF544" s="15"/>
      <c r="GG544" s="15"/>
      <c r="GH544" s="15"/>
      <c r="GI544" s="15"/>
      <c r="GJ544" s="15"/>
      <c r="GK544" s="15"/>
      <c r="GL544" s="15"/>
      <c r="GM544" s="15"/>
      <c r="GN544" s="15"/>
      <c r="GO544" s="15"/>
      <c r="GP544" s="15"/>
      <c r="GQ544" s="15"/>
      <c r="GR544" s="15"/>
      <c r="GS544" s="15"/>
      <c r="GT544" s="15"/>
      <c r="GU544" s="15"/>
      <c r="GV544" s="15"/>
      <c r="GW544" s="15"/>
      <c r="GX544" s="15"/>
      <c r="GY544" s="15"/>
      <c r="GZ544" s="15"/>
      <c r="HA544" s="15"/>
      <c r="HB544" s="15"/>
      <c r="HC544" s="15"/>
      <c r="HD544" s="15"/>
      <c r="HE544" s="15"/>
      <c r="HF544" s="15"/>
      <c r="HG544" s="15"/>
      <c r="HH544" s="15"/>
      <c r="HI544" s="15"/>
      <c r="HJ544" s="15"/>
      <c r="HK544" s="15"/>
      <c r="HL544" s="15"/>
      <c r="HM544" s="15"/>
      <c r="HN544" s="15"/>
      <c r="HO544" s="15"/>
      <c r="HP544" s="15"/>
      <c r="HQ544" s="15"/>
      <c r="HR544" s="15"/>
      <c r="HS544" s="15"/>
      <c r="HT544" s="15"/>
      <c r="HU544" s="15"/>
      <c r="HV544" s="15"/>
      <c r="HW544" s="15"/>
      <c r="HX544" s="15"/>
      <c r="HY544" s="15"/>
      <c r="HZ544" s="15"/>
      <c r="IA544" s="15"/>
      <c r="IB544" s="15"/>
      <c r="IC544" s="15"/>
      <c r="ID544" s="15"/>
      <c r="IE544" s="15"/>
      <c r="IF544" s="15"/>
      <c r="IG544" s="15"/>
      <c r="IH544" s="15"/>
      <c r="II544" s="15"/>
      <c r="IJ544" s="15"/>
      <c r="IK544" s="15"/>
      <c r="IL544" s="15"/>
      <c r="IM544" s="15"/>
      <c r="IN544" s="15"/>
      <c r="IO544" s="15"/>
      <c r="IP544" s="15"/>
      <c r="IQ544" s="15"/>
      <c r="IR544" s="15"/>
      <c r="IS544" s="15"/>
      <c r="IT544" s="15"/>
      <c r="IU544" s="15"/>
      <c r="IV544" s="15"/>
      <c r="IW544" s="15"/>
      <c r="IX544" s="15"/>
      <c r="IY544" s="15"/>
      <c r="IZ544" s="15"/>
      <c r="JA544" s="15"/>
      <c r="JB544" s="15"/>
      <c r="JC544" s="15"/>
      <c r="JD544" s="15"/>
      <c r="JE544" s="15"/>
      <c r="JF544" s="15"/>
      <c r="JG544" s="15"/>
      <c r="JH544" s="15"/>
      <c r="JI544" s="15"/>
      <c r="JJ544" s="15"/>
      <c r="JK544" s="15"/>
      <c r="JL544" s="15"/>
      <c r="JM544" s="15"/>
      <c r="JN544" s="15"/>
      <c r="JO544" s="15"/>
      <c r="JP544" s="15"/>
      <c r="AMJ544" s="0"/>
    </row>
    <row collapsed="false" customFormat="true" customHeight="false" hidden="false" ht="12.65" outlineLevel="0" r="545" s="60">
      <c r="A545" s="59" t="s">
        <v>275</v>
      </c>
      <c r="B545" s="60" t="n">
        <f aca="false">+B544/(A540-A538)*30</f>
        <v>427.32612055626</v>
      </c>
      <c r="C545" s="59" t="n">
        <f aca="false">+C544/(A540-A538)*30</f>
        <v>75.6723338485045</v>
      </c>
      <c r="D545" s="61"/>
      <c r="E545" s="62"/>
      <c r="F545" s="61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  <c r="AB545" s="59"/>
      <c r="AC545" s="59"/>
      <c r="AD545" s="63"/>
      <c r="AE545" s="63"/>
      <c r="AF545" s="63"/>
      <c r="AG545" s="63"/>
      <c r="AH545" s="64"/>
      <c r="AI545" s="64"/>
      <c r="AJ545" s="63"/>
      <c r="AK545" s="63" t="n">
        <f aca="false">+AK544/(A540-A538)*30</f>
        <v>22.2565687789719</v>
      </c>
      <c r="AL545" s="64"/>
      <c r="AM545" s="63"/>
      <c r="AN545" s="63"/>
      <c r="AO545" s="63"/>
      <c r="AP545" s="63"/>
      <c r="AQ545" s="63" t="n">
        <f aca="false">+AQ544/(A540-A538)*30</f>
        <v>164.698608964392</v>
      </c>
      <c r="AR545" s="63"/>
      <c r="AS545" s="63"/>
      <c r="AT545" s="63"/>
      <c r="AU545" s="63"/>
      <c r="AV545" s="59"/>
      <c r="AW545" s="59"/>
      <c r="AX545" s="59"/>
      <c r="AY545" s="59"/>
      <c r="AZ545" s="59"/>
      <c r="BA545" s="59"/>
      <c r="BB545" s="59"/>
      <c r="BC545" s="59"/>
      <c r="BD545" s="59"/>
      <c r="BE545" s="59"/>
      <c r="BF545" s="59"/>
      <c r="BG545" s="59"/>
      <c r="BH545" s="59"/>
      <c r="BI545" s="59"/>
      <c r="BJ545" s="59"/>
      <c r="BK545" s="59"/>
      <c r="BL545" s="59"/>
      <c r="BM545" s="59"/>
      <c r="BN545" s="59"/>
      <c r="BO545" s="59"/>
      <c r="BP545" s="59"/>
      <c r="BQ545" s="59"/>
      <c r="BR545" s="59"/>
      <c r="BS545" s="59"/>
      <c r="BT545" s="59"/>
      <c r="BU545" s="59"/>
      <c r="BV545" s="59"/>
      <c r="BW545" s="59"/>
      <c r="BX545" s="59"/>
      <c r="BY545" s="59"/>
      <c r="BZ545" s="59"/>
      <c r="CA545" s="59"/>
      <c r="CB545" s="59"/>
      <c r="CC545" s="59"/>
      <c r="CD545" s="59"/>
      <c r="CE545" s="59"/>
      <c r="CF545" s="59"/>
      <c r="CG545" s="59"/>
      <c r="CH545" s="59"/>
      <c r="CI545" s="59"/>
      <c r="CJ545" s="59"/>
      <c r="CK545" s="59"/>
      <c r="CL545" s="59"/>
      <c r="CM545" s="59"/>
      <c r="CN545" s="59"/>
      <c r="CO545" s="59"/>
      <c r="CP545" s="59"/>
      <c r="CQ545" s="59"/>
      <c r="CR545" s="59"/>
      <c r="CS545" s="59"/>
      <c r="CT545" s="59"/>
      <c r="CU545" s="59"/>
      <c r="CV545" s="59"/>
      <c r="CW545" s="59"/>
      <c r="CX545" s="59"/>
      <c r="CY545" s="59"/>
      <c r="CZ545" s="59"/>
      <c r="DA545" s="59"/>
      <c r="DB545" s="59"/>
      <c r="DC545" s="59"/>
      <c r="DD545" s="59"/>
      <c r="DE545" s="59"/>
      <c r="DF545" s="59"/>
      <c r="DG545" s="59"/>
      <c r="DH545" s="59"/>
      <c r="DI545" s="59"/>
      <c r="DJ545" s="59"/>
      <c r="DK545" s="59"/>
      <c r="DL545" s="59"/>
      <c r="DM545" s="59"/>
      <c r="DN545" s="59"/>
      <c r="DO545" s="59"/>
      <c r="DP545" s="59"/>
      <c r="DQ545" s="59"/>
      <c r="DR545" s="59"/>
      <c r="DS545" s="59"/>
      <c r="DT545" s="59"/>
      <c r="DU545" s="59"/>
      <c r="DV545" s="59"/>
      <c r="DW545" s="59"/>
      <c r="DX545" s="59"/>
      <c r="DY545" s="59"/>
      <c r="DZ545" s="59"/>
      <c r="EA545" s="59"/>
      <c r="EB545" s="59"/>
      <c r="EC545" s="59"/>
      <c r="ED545" s="59"/>
      <c r="EE545" s="59"/>
      <c r="EF545" s="59"/>
      <c r="EG545" s="59"/>
      <c r="EH545" s="59"/>
      <c r="EI545" s="59"/>
      <c r="EJ545" s="59"/>
      <c r="EK545" s="59"/>
      <c r="EL545" s="59"/>
      <c r="EM545" s="59"/>
      <c r="EN545" s="59"/>
      <c r="EO545" s="59"/>
      <c r="EP545" s="59"/>
      <c r="EQ545" s="59"/>
      <c r="ER545" s="59"/>
      <c r="ES545" s="59"/>
      <c r="ET545" s="59"/>
      <c r="EU545" s="59"/>
      <c r="EV545" s="59"/>
      <c r="EW545" s="59"/>
      <c r="EX545" s="59"/>
      <c r="EY545" s="59"/>
      <c r="EZ545" s="59"/>
      <c r="FA545" s="59"/>
      <c r="FB545" s="59"/>
      <c r="FC545" s="59"/>
      <c r="FD545" s="59"/>
      <c r="FE545" s="59"/>
      <c r="FF545" s="59"/>
      <c r="FG545" s="59"/>
      <c r="FH545" s="59"/>
      <c r="FI545" s="59"/>
      <c r="FJ545" s="59"/>
      <c r="FK545" s="59"/>
      <c r="FL545" s="59"/>
      <c r="FM545" s="59"/>
      <c r="FN545" s="59"/>
      <c r="FO545" s="59"/>
      <c r="FP545" s="59"/>
      <c r="FQ545" s="59"/>
      <c r="FR545" s="59"/>
      <c r="FS545" s="59"/>
      <c r="FT545" s="59"/>
      <c r="FU545" s="59"/>
      <c r="FV545" s="59"/>
      <c r="FW545" s="59"/>
      <c r="FX545" s="59"/>
      <c r="FY545" s="59"/>
      <c r="FZ545" s="59"/>
      <c r="GA545" s="59"/>
      <c r="GB545" s="59"/>
      <c r="GC545" s="59"/>
      <c r="GD545" s="59"/>
      <c r="GE545" s="59"/>
      <c r="GF545" s="59"/>
      <c r="GG545" s="59"/>
      <c r="GH545" s="59"/>
      <c r="GI545" s="59"/>
      <c r="GJ545" s="59"/>
      <c r="GK545" s="59"/>
      <c r="GL545" s="59"/>
      <c r="GM545" s="59"/>
      <c r="GN545" s="59"/>
      <c r="GO545" s="59"/>
      <c r="GP545" s="59"/>
      <c r="GQ545" s="59"/>
      <c r="GR545" s="59"/>
      <c r="GS545" s="59"/>
      <c r="GT545" s="59"/>
      <c r="GU545" s="59"/>
      <c r="GV545" s="59"/>
      <c r="GW545" s="59"/>
      <c r="GX545" s="59"/>
      <c r="GY545" s="59"/>
      <c r="GZ545" s="59"/>
      <c r="HA545" s="59"/>
      <c r="HB545" s="59"/>
      <c r="HC545" s="59"/>
      <c r="HD545" s="59"/>
      <c r="HE545" s="59"/>
      <c r="HF545" s="59"/>
      <c r="HG545" s="59"/>
      <c r="HH545" s="59"/>
      <c r="HI545" s="59"/>
      <c r="HJ545" s="59"/>
      <c r="HK545" s="59"/>
      <c r="HL545" s="59"/>
      <c r="HM545" s="59"/>
      <c r="HN545" s="59"/>
      <c r="HO545" s="59"/>
      <c r="HP545" s="59"/>
      <c r="HQ545" s="59"/>
      <c r="HR545" s="59"/>
      <c r="HS545" s="59"/>
      <c r="HT545" s="59"/>
      <c r="HU545" s="59"/>
      <c r="HV545" s="59"/>
      <c r="HW545" s="59"/>
      <c r="HX545" s="59"/>
      <c r="HY545" s="59"/>
      <c r="HZ545" s="59"/>
      <c r="IA545" s="59"/>
      <c r="IB545" s="59"/>
      <c r="IC545" s="59"/>
      <c r="ID545" s="59"/>
      <c r="IE545" s="59"/>
      <c r="IF545" s="59"/>
      <c r="IG545" s="59"/>
      <c r="IH545" s="59"/>
      <c r="II545" s="59"/>
      <c r="IJ545" s="59"/>
      <c r="IK545" s="59"/>
      <c r="IL545" s="59"/>
      <c r="IM545" s="59"/>
      <c r="IN545" s="59"/>
      <c r="IO545" s="59"/>
      <c r="IP545" s="59"/>
      <c r="IQ545" s="59"/>
      <c r="IR545" s="59"/>
      <c r="IS545" s="59"/>
      <c r="IT545" s="59"/>
      <c r="IU545" s="59"/>
      <c r="IV545" s="59"/>
      <c r="IW545" s="59"/>
      <c r="IX545" s="59"/>
      <c r="IY545" s="59"/>
      <c r="IZ545" s="59"/>
      <c r="JA545" s="59"/>
      <c r="JB545" s="59"/>
      <c r="JC545" s="59"/>
      <c r="JD545" s="59"/>
      <c r="JE545" s="59"/>
      <c r="JF545" s="59"/>
      <c r="JG545" s="59"/>
      <c r="JH545" s="59"/>
      <c r="JI545" s="59"/>
      <c r="JJ545" s="59"/>
      <c r="JK545" s="59"/>
      <c r="JL545" s="59"/>
      <c r="JM545" s="59"/>
      <c r="JN545" s="59"/>
      <c r="JO545" s="59"/>
      <c r="JP545" s="59"/>
      <c r="AMJ545" s="0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21"/>
  <sheetViews>
    <sheetView colorId="64" defaultGridColor="true" rightToLeft="false" showFormulas="false" showGridLines="true" showOutlineSymbols="true" showRowColHeaders="true" showZeros="true" tabSelected="false" topLeftCell="A1" view="normal" windowProtection="true" workbookViewId="0" zoomScale="95" zoomScaleNormal="95" zoomScalePageLayoutView="100">
      <pane activePane="bottomLeft" topLeftCell="A110" xSplit="0" ySplit="1"/>
      <selection activeCell="A1" activeCellId="0" pane="topLeft" sqref="A1"/>
      <selection activeCell="E118" activeCellId="0" pane="bottomLeft" sqref="E118"/>
    </sheetView>
  </sheetViews>
  <cols>
    <col collapsed="false" hidden="false" max="1" min="1" style="0" width="5.87843137254902"/>
    <col collapsed="false" hidden="false" max="2" min="2" style="0" width="11.1686274509804"/>
    <col collapsed="false" hidden="true" max="3" min="3" style="4" width="0"/>
    <col collapsed="false" hidden="true" max="4" min="4" style="0" width="0"/>
    <col collapsed="false" hidden="false" max="5" min="5" style="23" width="11.6039215686275"/>
    <col collapsed="false" hidden="false" max="9" min="6" style="24" width="8.57254901960784"/>
    <col collapsed="false" hidden="false" max="10" min="10" style="65" width="8.57254901960784"/>
    <col collapsed="false" hidden="false" max="11" min="11" style="23" width="6.70196078431373"/>
    <col collapsed="false" hidden="false" max="12" min="12" style="24" width="7.25490196078431"/>
    <col collapsed="false" hidden="false" max="13" min="13" style="24" width="7.8156862745098"/>
    <col collapsed="false" hidden="false" max="14" min="14" style="0" width="79.8901960784314"/>
    <col collapsed="false" hidden="false" max="15" min="15" style="0" width="11.6235294117647"/>
    <col collapsed="false" hidden="false" max="16" min="16" style="66" width="14.0078431372549"/>
    <col collapsed="false" hidden="false" max="17" min="17" style="28" width="11.6235294117647"/>
    <col collapsed="false" hidden="false" max="18" min="18" style="66" width="11.6235294117647"/>
    <col collapsed="false" hidden="false" max="1025" min="19" style="0" width="11.6235294117647"/>
  </cols>
  <sheetData>
    <row collapsed="false" customFormat="true" customHeight="false" hidden="false" ht="57.45" outlineLevel="0" r="1" s="12">
      <c r="A1" s="15" t="s">
        <v>276</v>
      </c>
      <c r="B1" s="15" t="s">
        <v>277</v>
      </c>
      <c r="C1" s="14" t="s">
        <v>278</v>
      </c>
      <c r="D1" s="15" t="s">
        <v>279</v>
      </c>
      <c r="E1" s="14" t="s">
        <v>280</v>
      </c>
      <c r="F1" s="11" t="s">
        <v>281</v>
      </c>
      <c r="G1" s="11" t="s">
        <v>282</v>
      </c>
      <c r="H1" s="11" t="s">
        <v>283</v>
      </c>
      <c r="I1" s="11" t="s">
        <v>284</v>
      </c>
      <c r="J1" s="67" t="s">
        <v>285</v>
      </c>
      <c r="K1" s="14" t="s">
        <v>286</v>
      </c>
      <c r="L1" s="11" t="s">
        <v>287</v>
      </c>
      <c r="M1" s="11" t="s">
        <v>288</v>
      </c>
      <c r="N1" s="15" t="s">
        <v>289</v>
      </c>
      <c r="P1" s="66"/>
      <c r="Q1" s="28"/>
      <c r="R1" s="66"/>
    </row>
    <row collapsed="false" customFormat="true" customHeight="false" hidden="false" ht="12.65" outlineLevel="0" r="2" s="12">
      <c r="A2" s="12" t="n">
        <v>2003</v>
      </c>
      <c r="B2" s="32" t="s">
        <v>290</v>
      </c>
      <c r="C2" s="14"/>
      <c r="D2" s="15"/>
      <c r="E2" s="14"/>
      <c r="F2" s="11"/>
      <c r="G2" s="11"/>
      <c r="H2" s="11"/>
      <c r="I2" s="11"/>
      <c r="J2" s="67"/>
      <c r="K2" s="14"/>
      <c r="L2" s="11"/>
      <c r="M2" s="11"/>
      <c r="N2" s="15"/>
      <c r="P2" s="66"/>
      <c r="Q2" s="28"/>
      <c r="R2" s="66"/>
    </row>
    <row collapsed="false" customFormat="true" customHeight="false" hidden="false" ht="12.65" outlineLevel="0" r="3" s="12">
      <c r="B3" s="32" t="s">
        <v>291</v>
      </c>
      <c r="C3" s="14"/>
      <c r="D3" s="15"/>
      <c r="E3" s="14"/>
      <c r="F3" s="11"/>
      <c r="G3" s="11"/>
      <c r="H3" s="11"/>
      <c r="I3" s="11"/>
      <c r="J3" s="67"/>
      <c r="K3" s="14"/>
      <c r="L3" s="11"/>
      <c r="M3" s="11"/>
      <c r="N3" s="15"/>
      <c r="P3" s="66"/>
      <c r="Q3" s="28"/>
      <c r="R3" s="66"/>
    </row>
    <row collapsed="false" customFormat="true" customHeight="false" hidden="false" ht="12.65" outlineLevel="0" r="4" s="12">
      <c r="B4" s="32" t="s">
        <v>292</v>
      </c>
      <c r="C4" s="14"/>
      <c r="D4" s="15"/>
      <c r="E4" s="14"/>
      <c r="F4" s="11"/>
      <c r="G4" s="11"/>
      <c r="H4" s="11"/>
      <c r="I4" s="11"/>
      <c r="J4" s="67"/>
      <c r="K4" s="14"/>
      <c r="L4" s="11"/>
      <c r="M4" s="11"/>
      <c r="N4" s="15"/>
      <c r="P4" s="66"/>
      <c r="Q4" s="28"/>
      <c r="R4" s="66"/>
    </row>
    <row collapsed="false" customFormat="true" customHeight="false" hidden="false" ht="12.65" outlineLevel="0" r="5" s="12">
      <c r="B5" s="32" t="s">
        <v>293</v>
      </c>
      <c r="C5" s="14"/>
      <c r="D5" s="15"/>
      <c r="E5" s="14"/>
      <c r="F5" s="11"/>
      <c r="G5" s="11"/>
      <c r="H5" s="11"/>
      <c r="I5" s="11"/>
      <c r="J5" s="67"/>
      <c r="K5" s="14"/>
      <c r="L5" s="11"/>
      <c r="M5" s="11"/>
      <c r="N5" s="15"/>
      <c r="P5" s="66"/>
      <c r="Q5" s="28"/>
      <c r="R5" s="66"/>
    </row>
    <row collapsed="false" customFormat="true" customHeight="false" hidden="false" ht="12.65" outlineLevel="0" r="6" s="12">
      <c r="B6" s="32" t="s">
        <v>294</v>
      </c>
      <c r="C6" s="14"/>
      <c r="D6" s="15"/>
      <c r="E6" s="14"/>
      <c r="F6" s="11"/>
      <c r="G6" s="11"/>
      <c r="H6" s="11"/>
      <c r="I6" s="11"/>
      <c r="J6" s="67"/>
      <c r="K6" s="14"/>
      <c r="L6" s="11"/>
      <c r="M6" s="11"/>
      <c r="N6" s="15"/>
      <c r="P6" s="12" t="s">
        <v>295</v>
      </c>
      <c r="Q6" s="68" t="s">
        <v>296</v>
      </c>
      <c r="R6" s="66"/>
    </row>
    <row collapsed="false" customFormat="true" customHeight="false" hidden="false" ht="12.65" outlineLevel="0" r="7" s="66">
      <c r="B7" s="32" t="s">
        <v>297</v>
      </c>
      <c r="C7" s="31"/>
      <c r="D7" s="32"/>
      <c r="E7" s="31"/>
      <c r="F7" s="29"/>
      <c r="G7" s="29"/>
      <c r="H7" s="29"/>
      <c r="I7" s="29"/>
      <c r="J7" s="69"/>
      <c r="K7" s="31"/>
      <c r="L7" s="29"/>
      <c r="M7" s="29"/>
      <c r="N7" s="32"/>
      <c r="P7" s="0" t="s">
        <v>298</v>
      </c>
      <c r="Q7" s="20" t="n">
        <v>39148</v>
      </c>
    </row>
    <row collapsed="false" customFormat="true" customHeight="false" hidden="false" ht="12.65" outlineLevel="0" r="8" s="66">
      <c r="B8" s="32" t="s">
        <v>299</v>
      </c>
      <c r="C8" s="31"/>
      <c r="D8" s="32"/>
      <c r="E8" s="31"/>
      <c r="F8" s="29"/>
      <c r="G8" s="29"/>
      <c r="H8" s="29"/>
      <c r="I8" s="29"/>
      <c r="J8" s="69"/>
      <c r="K8" s="31"/>
      <c r="L8" s="29"/>
      <c r="M8" s="29"/>
      <c r="N8" s="32" t="s">
        <v>300</v>
      </c>
      <c r="P8" s="66" t="s">
        <v>301</v>
      </c>
      <c r="Q8" s="28" t="n">
        <v>39222</v>
      </c>
    </row>
    <row collapsed="false" customFormat="true" customHeight="false" hidden="false" ht="12.65" outlineLevel="0" r="9" s="12">
      <c r="B9" s="32" t="s">
        <v>302</v>
      </c>
      <c r="C9" s="14"/>
      <c r="D9" s="15"/>
      <c r="E9" s="14"/>
      <c r="F9" s="11"/>
      <c r="G9" s="11"/>
      <c r="H9" s="11"/>
      <c r="I9" s="11"/>
      <c r="J9" s="67"/>
      <c r="K9" s="14"/>
      <c r="L9" s="11"/>
      <c r="M9" s="11"/>
      <c r="N9" s="32" t="s">
        <v>303</v>
      </c>
      <c r="P9" s="66" t="s">
        <v>304</v>
      </c>
      <c r="Q9" s="28" t="n">
        <v>39231</v>
      </c>
      <c r="R9" s="66" t="s">
        <v>305</v>
      </c>
      <c r="S9" s="66"/>
      <c r="T9" s="66"/>
    </row>
    <row collapsed="false" customFormat="true" customHeight="false" hidden="false" ht="12.65" outlineLevel="0" r="10" s="12">
      <c r="B10" s="32" t="s">
        <v>306</v>
      </c>
      <c r="C10" s="14"/>
      <c r="D10" s="15"/>
      <c r="E10" s="14"/>
      <c r="F10" s="11"/>
      <c r="G10" s="11"/>
      <c r="H10" s="11"/>
      <c r="I10" s="11"/>
      <c r="J10" s="67"/>
      <c r="K10" s="14"/>
      <c r="L10" s="11"/>
      <c r="M10" s="11"/>
      <c r="N10" s="15"/>
      <c r="P10" s="66" t="s">
        <v>307</v>
      </c>
      <c r="Q10" s="28" t="n">
        <v>39288</v>
      </c>
      <c r="R10" s="66"/>
      <c r="S10" s="66"/>
      <c r="T10" s="66"/>
    </row>
    <row collapsed="false" customFormat="true" customHeight="false" hidden="false" ht="12.65" outlineLevel="0" r="11" s="12">
      <c r="A11" s="0"/>
      <c r="B11" s="32" t="s">
        <v>308</v>
      </c>
      <c r="C11" s="14"/>
      <c r="D11" s="15"/>
      <c r="E11" s="14"/>
      <c r="F11" s="11"/>
      <c r="G11" s="11"/>
      <c r="H11" s="11"/>
      <c r="I11" s="11"/>
      <c r="J11" s="67"/>
      <c r="K11" s="14"/>
      <c r="L11" s="11"/>
      <c r="M11" s="11"/>
      <c r="N11" s="15"/>
      <c r="P11" s="66" t="s">
        <v>309</v>
      </c>
      <c r="Q11" s="28" t="n">
        <v>39836</v>
      </c>
      <c r="R11" s="0"/>
      <c r="S11" s="66"/>
      <c r="T11" s="66"/>
    </row>
    <row collapsed="false" customFormat="true" customHeight="false" hidden="false" ht="12.65" outlineLevel="0" r="12" s="12">
      <c r="A12" s="0"/>
      <c r="B12" s="32" t="s">
        <v>310</v>
      </c>
      <c r="C12" s="14"/>
      <c r="D12" s="15"/>
      <c r="E12" s="14"/>
      <c r="F12" s="11"/>
      <c r="G12" s="11"/>
      <c r="H12" s="11"/>
      <c r="I12" s="11"/>
      <c r="J12" s="67"/>
      <c r="K12" s="14"/>
      <c r="L12" s="11"/>
      <c r="M12" s="11"/>
      <c r="N12" s="15"/>
      <c r="P12" s="66" t="s">
        <v>311</v>
      </c>
      <c r="Q12" s="28" t="n">
        <v>40126</v>
      </c>
      <c r="R12" s="66"/>
      <c r="S12" s="66" t="s">
        <v>312</v>
      </c>
      <c r="T12" s="66"/>
    </row>
    <row collapsed="false" customFormat="true" customHeight="false" hidden="false" ht="12.65" outlineLevel="0" r="13" s="12">
      <c r="A13" s="0"/>
      <c r="B13" s="32" t="s">
        <v>313</v>
      </c>
      <c r="C13" s="14"/>
      <c r="D13" s="15"/>
      <c r="E13" s="14"/>
      <c r="F13" s="11"/>
      <c r="G13" s="11"/>
      <c r="H13" s="11"/>
      <c r="I13" s="11"/>
      <c r="J13" s="67"/>
      <c r="K13" s="14"/>
      <c r="L13" s="11"/>
      <c r="M13" s="11"/>
      <c r="N13" s="15"/>
      <c r="P13" s="66" t="s">
        <v>314</v>
      </c>
      <c r="Q13" s="28" t="n">
        <v>40204</v>
      </c>
      <c r="R13" s="28"/>
      <c r="S13" s="66"/>
      <c r="T13" s="66"/>
    </row>
    <row collapsed="false" customFormat="true" customHeight="false" hidden="false" ht="12.65" outlineLevel="0" r="14" s="12">
      <c r="A14" s="12" t="n">
        <v>2004</v>
      </c>
      <c r="B14" s="32" t="s">
        <v>290</v>
      </c>
      <c r="C14" s="14"/>
      <c r="D14" s="15"/>
      <c r="E14" s="14"/>
      <c r="F14" s="11"/>
      <c r="G14" s="11"/>
      <c r="H14" s="11"/>
      <c r="I14" s="11"/>
      <c r="J14" s="67"/>
      <c r="K14" s="14"/>
      <c r="L14" s="11"/>
      <c r="M14" s="11"/>
      <c r="N14" s="15"/>
      <c r="P14" s="66" t="s">
        <v>315</v>
      </c>
      <c r="Q14" s="28" t="n">
        <v>40238</v>
      </c>
      <c r="R14" s="66" t="s">
        <v>316</v>
      </c>
      <c r="S14" s="66"/>
      <c r="T14" s="66"/>
    </row>
    <row collapsed="false" customFormat="true" customHeight="false" hidden="false" ht="12.65" outlineLevel="0" r="15" s="12">
      <c r="B15" s="32" t="s">
        <v>291</v>
      </c>
      <c r="C15" s="14"/>
      <c r="D15" s="15"/>
      <c r="E15" s="14"/>
      <c r="F15" s="11"/>
      <c r="G15" s="11"/>
      <c r="H15" s="11"/>
      <c r="I15" s="11"/>
      <c r="J15" s="67"/>
      <c r="K15" s="14"/>
      <c r="L15" s="11"/>
      <c r="M15" s="11"/>
      <c r="N15" s="15"/>
      <c r="P15" s="66" t="s">
        <v>317</v>
      </c>
      <c r="Q15" s="28" t="n">
        <v>40289</v>
      </c>
      <c r="R15" s="0" t="s">
        <v>305</v>
      </c>
      <c r="S15" s="66" t="s">
        <v>318</v>
      </c>
      <c r="T15" s="66"/>
    </row>
    <row collapsed="false" customFormat="true" customHeight="false" hidden="false" ht="12.65" outlineLevel="0" r="16" s="12">
      <c r="B16" s="32" t="s">
        <v>292</v>
      </c>
      <c r="C16" s="14"/>
      <c r="D16" s="15"/>
      <c r="E16" s="14"/>
      <c r="F16" s="11"/>
      <c r="G16" s="11"/>
      <c r="H16" s="11"/>
      <c r="I16" s="11"/>
      <c r="J16" s="67"/>
      <c r="K16" s="14"/>
      <c r="L16" s="11"/>
      <c r="M16" s="11"/>
      <c r="N16" s="15"/>
      <c r="P16" s="66" t="s">
        <v>319</v>
      </c>
      <c r="Q16" s="28" t="n">
        <v>40345</v>
      </c>
      <c r="R16" s="0"/>
      <c r="S16" s="66"/>
      <c r="T16" s="66"/>
    </row>
    <row collapsed="false" customFormat="true" customHeight="false" hidden="false" ht="12.65" outlineLevel="0" r="17" s="12">
      <c r="B17" s="32" t="s">
        <v>293</v>
      </c>
      <c r="C17" s="14"/>
      <c r="D17" s="15"/>
      <c r="E17" s="14"/>
      <c r="F17" s="11"/>
      <c r="G17" s="11"/>
      <c r="H17" s="11"/>
      <c r="I17" s="11"/>
      <c r="J17" s="67"/>
      <c r="K17" s="14"/>
      <c r="L17" s="11"/>
      <c r="M17" s="11"/>
      <c r="N17" s="15"/>
      <c r="P17" s="66" t="s">
        <v>314</v>
      </c>
      <c r="Q17" s="28" t="n">
        <v>40422</v>
      </c>
      <c r="R17" s="0" t="s">
        <v>305</v>
      </c>
      <c r="S17" s="66"/>
      <c r="T17" s="66"/>
    </row>
    <row collapsed="false" customFormat="true" customHeight="false" hidden="false" ht="12.65" outlineLevel="0" r="18" s="12">
      <c r="B18" s="32" t="s">
        <v>294</v>
      </c>
      <c r="C18" s="14"/>
      <c r="D18" s="15"/>
      <c r="E18" s="14"/>
      <c r="F18" s="11"/>
      <c r="G18" s="11"/>
      <c r="H18" s="11"/>
      <c r="I18" s="11"/>
      <c r="J18" s="67"/>
      <c r="K18" s="14"/>
      <c r="L18" s="11"/>
      <c r="M18" s="11"/>
      <c r="N18" s="15"/>
      <c r="P18" s="66" t="s">
        <v>320</v>
      </c>
      <c r="Q18" s="28" t="n">
        <v>40557</v>
      </c>
      <c r="R18" s="0"/>
      <c r="S18" s="66"/>
      <c r="T18" s="66"/>
    </row>
    <row collapsed="false" customFormat="true" customHeight="false" hidden="false" ht="12.65" outlineLevel="0" r="19" s="12">
      <c r="B19" s="32" t="s">
        <v>297</v>
      </c>
      <c r="C19" s="14"/>
      <c r="D19" s="15"/>
      <c r="E19" s="14"/>
      <c r="F19" s="11"/>
      <c r="G19" s="11"/>
      <c r="H19" s="11"/>
      <c r="I19" s="11"/>
      <c r="J19" s="67"/>
      <c r="K19" s="14"/>
      <c r="L19" s="11"/>
      <c r="M19" s="11"/>
      <c r="N19" s="15"/>
      <c r="P19" s="0" t="s">
        <v>321</v>
      </c>
      <c r="Q19" s="28" t="n">
        <v>40848</v>
      </c>
      <c r="R19" s="66"/>
      <c r="S19" s="66"/>
      <c r="T19" s="66"/>
    </row>
    <row collapsed="false" customFormat="true" customHeight="false" hidden="false" ht="12.65" outlineLevel="0" r="20" s="12">
      <c r="B20" s="32" t="s">
        <v>299</v>
      </c>
      <c r="C20" s="14"/>
      <c r="D20" s="15"/>
      <c r="E20" s="14"/>
      <c r="F20" s="11"/>
      <c r="G20" s="11"/>
      <c r="H20" s="11"/>
      <c r="I20" s="11"/>
      <c r="J20" s="67"/>
      <c r="K20" s="14"/>
      <c r="L20" s="11"/>
      <c r="M20" s="11"/>
      <c r="N20" s="15"/>
      <c r="P20" s="0"/>
      <c r="Q20" s="0"/>
      <c r="R20" s="66"/>
      <c r="S20" s="66"/>
      <c r="T20" s="66"/>
    </row>
    <row collapsed="false" customFormat="true" customHeight="false" hidden="false" ht="12.65" outlineLevel="0" r="21" s="12">
      <c r="B21" s="32" t="s">
        <v>302</v>
      </c>
      <c r="C21" s="14"/>
      <c r="D21" s="15"/>
      <c r="E21" s="14"/>
      <c r="F21" s="11"/>
      <c r="G21" s="11"/>
      <c r="H21" s="11"/>
      <c r="I21" s="11"/>
      <c r="J21" s="67"/>
      <c r="K21" s="14"/>
      <c r="L21" s="11"/>
      <c r="M21" s="11"/>
      <c r="N21" s="15"/>
      <c r="P21" s="0"/>
      <c r="Q21" s="0"/>
      <c r="R21" s="66"/>
      <c r="S21" s="66"/>
      <c r="T21" s="66"/>
    </row>
    <row collapsed="false" customFormat="true" customHeight="false" hidden="false" ht="12.65" outlineLevel="0" r="22" s="12">
      <c r="B22" s="32" t="s">
        <v>306</v>
      </c>
      <c r="C22" s="14"/>
      <c r="D22" s="15"/>
      <c r="E22" s="14"/>
      <c r="F22" s="11"/>
      <c r="G22" s="11"/>
      <c r="H22" s="11"/>
      <c r="I22" s="11"/>
      <c r="J22" s="67"/>
      <c r="K22" s="14"/>
      <c r="L22" s="11"/>
      <c r="M22" s="11"/>
      <c r="N22" s="15"/>
      <c r="P22" s="0"/>
      <c r="Q22" s="0"/>
      <c r="R22" s="66"/>
      <c r="S22" s="66"/>
      <c r="T22" s="66"/>
    </row>
    <row collapsed="false" customFormat="true" customHeight="false" hidden="false" ht="12.65" outlineLevel="0" r="23" s="12">
      <c r="B23" s="32" t="s">
        <v>308</v>
      </c>
      <c r="C23" s="14"/>
      <c r="D23" s="15"/>
      <c r="E23" s="14"/>
      <c r="F23" s="11"/>
      <c r="G23" s="11"/>
      <c r="H23" s="11"/>
      <c r="I23" s="11"/>
      <c r="J23" s="67"/>
      <c r="K23" s="14"/>
      <c r="L23" s="11"/>
      <c r="M23" s="11"/>
      <c r="N23" s="15"/>
      <c r="P23" s="0"/>
      <c r="Q23" s="0"/>
      <c r="R23" s="66"/>
      <c r="S23" s="66"/>
      <c r="T23" s="66"/>
    </row>
    <row collapsed="false" customFormat="true" customHeight="false" hidden="false" ht="12.65" outlineLevel="0" r="24" s="12">
      <c r="B24" s="32" t="s">
        <v>310</v>
      </c>
      <c r="C24" s="14"/>
      <c r="D24" s="15"/>
      <c r="E24" s="14"/>
      <c r="F24" s="11"/>
      <c r="G24" s="11"/>
      <c r="H24" s="11"/>
      <c r="I24" s="11"/>
      <c r="J24" s="67"/>
      <c r="K24" s="14"/>
      <c r="L24" s="11"/>
      <c r="M24" s="11"/>
      <c r="N24" s="15"/>
      <c r="P24" s="66"/>
      <c r="Q24" s="28"/>
      <c r="R24" s="66"/>
    </row>
    <row collapsed="false" customFormat="true" customHeight="false" hidden="false" ht="12.65" outlineLevel="0" r="25" s="12">
      <c r="B25" s="32" t="s">
        <v>313</v>
      </c>
      <c r="C25" s="14"/>
      <c r="D25" s="15"/>
      <c r="E25" s="14"/>
      <c r="F25" s="11"/>
      <c r="G25" s="11"/>
      <c r="H25" s="11"/>
      <c r="I25" s="11"/>
      <c r="J25" s="67"/>
      <c r="K25" s="14"/>
      <c r="L25" s="11"/>
      <c r="M25" s="11"/>
      <c r="N25" s="15"/>
      <c r="P25" s="66"/>
      <c r="Q25" s="28"/>
      <c r="R25" s="66"/>
    </row>
    <row collapsed="false" customFormat="true" customHeight="false" hidden="false" ht="12.65" outlineLevel="0" r="26" s="12">
      <c r="A26" s="12" t="n">
        <v>2005</v>
      </c>
      <c r="B26" s="32" t="s">
        <v>290</v>
      </c>
      <c r="C26" s="14"/>
      <c r="D26" s="15"/>
      <c r="E26" s="70" t="n">
        <v>3.6</v>
      </c>
      <c r="F26" s="11"/>
      <c r="G26" s="11"/>
      <c r="H26" s="11"/>
      <c r="I26" s="11"/>
      <c r="J26" s="67"/>
      <c r="K26" s="14"/>
      <c r="L26" s="11"/>
      <c r="M26" s="11"/>
      <c r="N26" s="15"/>
      <c r="P26" s="66"/>
      <c r="Q26" s="28"/>
      <c r="R26" s="66"/>
    </row>
    <row collapsed="false" customFormat="true" customHeight="false" hidden="false" ht="12.65" outlineLevel="0" r="27" s="12">
      <c r="B27" s="32" t="s">
        <v>291</v>
      </c>
      <c r="C27" s="14"/>
      <c r="D27" s="15"/>
      <c r="E27" s="70" t="n">
        <v>0.2</v>
      </c>
      <c r="F27" s="11"/>
      <c r="G27" s="11"/>
      <c r="H27" s="11"/>
      <c r="I27" s="11"/>
      <c r="J27" s="67"/>
      <c r="K27" s="14"/>
      <c r="L27" s="11"/>
      <c r="M27" s="11"/>
      <c r="N27" s="15"/>
      <c r="P27" s="66"/>
      <c r="Q27" s="28"/>
      <c r="R27" s="66"/>
    </row>
    <row collapsed="false" customFormat="true" customHeight="false" hidden="false" ht="12.65" outlineLevel="0" r="28" s="12">
      <c r="B28" s="32" t="s">
        <v>292</v>
      </c>
      <c r="C28" s="14"/>
      <c r="D28" s="15"/>
      <c r="E28" s="70" t="n">
        <v>0</v>
      </c>
      <c r="F28" s="11"/>
      <c r="G28" s="11"/>
      <c r="H28" s="11"/>
      <c r="I28" s="11"/>
      <c r="J28" s="67"/>
      <c r="K28" s="14"/>
      <c r="L28" s="11"/>
      <c r="M28" s="11"/>
      <c r="N28" s="15"/>
      <c r="P28" s="66"/>
      <c r="Q28" s="28"/>
      <c r="R28" s="66"/>
    </row>
    <row collapsed="false" customFormat="true" customHeight="false" hidden="false" ht="12.65" outlineLevel="0" r="29" s="12">
      <c r="B29" s="32" t="s">
        <v>293</v>
      </c>
      <c r="C29" s="14"/>
      <c r="D29" s="15"/>
      <c r="E29" s="70" t="n">
        <v>6.4</v>
      </c>
      <c r="F29" s="11"/>
      <c r="G29" s="11"/>
      <c r="H29" s="11"/>
      <c r="I29" s="11"/>
      <c r="J29" s="67"/>
      <c r="K29" s="14"/>
      <c r="L29" s="11"/>
      <c r="M29" s="11"/>
      <c r="N29" s="15"/>
      <c r="P29" s="66"/>
      <c r="Q29" s="28"/>
      <c r="R29" s="66"/>
    </row>
    <row collapsed="false" customFormat="true" customHeight="false" hidden="false" ht="12.65" outlineLevel="0" r="30" s="12">
      <c r="B30" s="32" t="s">
        <v>294</v>
      </c>
      <c r="C30" s="14"/>
      <c r="D30" s="15"/>
      <c r="E30" s="70" t="n">
        <v>9.8</v>
      </c>
      <c r="F30" s="11"/>
      <c r="G30" s="11"/>
      <c r="H30" s="11"/>
      <c r="I30" s="11"/>
      <c r="J30" s="67"/>
      <c r="K30" s="14"/>
      <c r="L30" s="11"/>
      <c r="M30" s="11"/>
      <c r="N30" s="15"/>
      <c r="P30" s="66"/>
      <c r="Q30" s="28"/>
      <c r="R30" s="66"/>
    </row>
    <row collapsed="false" customFormat="true" customHeight="false" hidden="false" ht="12.65" outlineLevel="0" r="31" s="12">
      <c r="B31" s="32" t="s">
        <v>297</v>
      </c>
      <c r="C31" s="14"/>
      <c r="D31" s="15"/>
      <c r="E31" s="70" t="n">
        <v>13.9</v>
      </c>
      <c r="F31" s="11"/>
      <c r="G31" s="11"/>
      <c r="H31" s="11"/>
      <c r="I31" s="11"/>
      <c r="J31" s="67"/>
      <c r="K31" s="14"/>
      <c r="L31" s="11"/>
      <c r="M31" s="11"/>
      <c r="N31" s="15"/>
      <c r="P31" s="66"/>
      <c r="Q31" s="28"/>
      <c r="R31" s="66"/>
    </row>
    <row collapsed="false" customFormat="true" customHeight="false" hidden="false" ht="12.65" outlineLevel="0" r="32" s="12">
      <c r="B32" s="32" t="s">
        <v>299</v>
      </c>
      <c r="C32" s="14"/>
      <c r="D32" s="15"/>
      <c r="E32" s="70" t="n">
        <v>18.1</v>
      </c>
      <c r="F32" s="11"/>
      <c r="G32" s="11"/>
      <c r="H32" s="11"/>
      <c r="I32" s="11"/>
      <c r="J32" s="67"/>
      <c r="K32" s="14"/>
      <c r="L32" s="11"/>
      <c r="M32" s="11"/>
      <c r="N32" s="15"/>
      <c r="P32" s="66"/>
      <c r="Q32" s="28"/>
      <c r="R32" s="66"/>
    </row>
    <row collapsed="false" customFormat="true" customHeight="false" hidden="false" ht="12.65" outlineLevel="0" r="33" s="12">
      <c r="B33" s="32" t="s">
        <v>302</v>
      </c>
      <c r="C33" s="14"/>
      <c r="D33" s="15"/>
      <c r="E33" s="70" t="n">
        <v>16.2</v>
      </c>
      <c r="F33" s="11"/>
      <c r="G33" s="11"/>
      <c r="H33" s="11"/>
      <c r="I33" s="11"/>
      <c r="J33" s="67"/>
      <c r="K33" s="14"/>
      <c r="L33" s="11"/>
      <c r="M33" s="11"/>
      <c r="N33" s="15"/>
      <c r="P33" s="66"/>
      <c r="Q33" s="28"/>
      <c r="R33" s="66"/>
    </row>
    <row collapsed="false" customFormat="true" customHeight="false" hidden="false" ht="12.65" outlineLevel="0" r="34" s="12">
      <c r="B34" s="32" t="s">
        <v>306</v>
      </c>
      <c r="C34" s="14"/>
      <c r="D34" s="15"/>
      <c r="E34" s="70" t="n">
        <v>14.3</v>
      </c>
      <c r="F34" s="11"/>
      <c r="G34" s="11"/>
      <c r="H34" s="11"/>
      <c r="I34" s="11"/>
      <c r="J34" s="67"/>
      <c r="K34" s="14"/>
      <c r="L34" s="11"/>
      <c r="M34" s="11"/>
      <c r="N34" s="15"/>
      <c r="P34" s="66"/>
      <c r="Q34" s="28"/>
      <c r="R34" s="66"/>
    </row>
    <row collapsed="false" customFormat="true" customHeight="false" hidden="false" ht="12.65" outlineLevel="0" r="35" s="12">
      <c r="A35" s="0"/>
      <c r="B35" s="32" t="s">
        <v>308</v>
      </c>
      <c r="C35" s="14"/>
      <c r="D35" s="15"/>
      <c r="E35" s="70" t="n">
        <v>10</v>
      </c>
      <c r="F35" s="11"/>
      <c r="G35" s="11"/>
      <c r="H35" s="11"/>
      <c r="I35" s="11"/>
      <c r="J35" s="67"/>
      <c r="K35" s="14"/>
      <c r="L35" s="11"/>
      <c r="M35" s="11"/>
      <c r="N35" s="15"/>
      <c r="P35" s="66"/>
      <c r="Q35" s="28"/>
      <c r="R35" s="66"/>
    </row>
    <row collapsed="false" customFormat="true" customHeight="false" hidden="false" ht="12.65" outlineLevel="0" r="36" s="12">
      <c r="A36" s="0"/>
      <c r="B36" s="32" t="s">
        <v>310</v>
      </c>
      <c r="C36" s="14"/>
      <c r="D36" s="15"/>
      <c r="E36" s="70" t="n">
        <v>6.8</v>
      </c>
      <c r="F36" s="11"/>
      <c r="G36" s="11"/>
      <c r="H36" s="11"/>
      <c r="I36" s="11"/>
      <c r="J36" s="67"/>
      <c r="K36" s="14"/>
      <c r="L36" s="11"/>
      <c r="M36" s="11"/>
      <c r="N36" s="15"/>
      <c r="P36" s="66"/>
      <c r="Q36" s="28"/>
      <c r="R36" s="66"/>
    </row>
    <row collapsed="false" customFormat="true" customHeight="false" hidden="false" ht="12.65" outlineLevel="0" r="37" s="12">
      <c r="A37" s="0"/>
      <c r="B37" s="32" t="s">
        <v>313</v>
      </c>
      <c r="C37" s="14"/>
      <c r="D37" s="15"/>
      <c r="E37" s="70" t="n">
        <v>2.2</v>
      </c>
      <c r="F37" s="11"/>
      <c r="G37" s="11"/>
      <c r="H37" s="11"/>
      <c r="I37" s="11"/>
      <c r="J37" s="67"/>
      <c r="K37" s="14"/>
      <c r="L37" s="11"/>
      <c r="M37" s="11"/>
      <c r="N37" s="15"/>
      <c r="P37" s="66"/>
      <c r="Q37" s="28"/>
      <c r="R37" s="66"/>
    </row>
    <row collapsed="false" customFormat="true" customHeight="false" hidden="false" ht="12.65" outlineLevel="0" r="38" s="12">
      <c r="A38" s="12" t="n">
        <v>2006</v>
      </c>
      <c r="B38" s="32" t="s">
        <v>290</v>
      </c>
      <c r="C38" s="31"/>
      <c r="E38" s="70" t="n">
        <v>-0.6</v>
      </c>
      <c r="F38" s="29" t="n">
        <v>2173</v>
      </c>
      <c r="G38" s="29"/>
      <c r="H38" s="29"/>
      <c r="I38" s="29"/>
      <c r="J38" s="69"/>
      <c r="K38" s="31"/>
      <c r="L38" s="29"/>
      <c r="M38" s="24"/>
      <c r="N38" s="0"/>
      <c r="P38" s="66"/>
      <c r="Q38" s="28"/>
      <c r="R38" s="66"/>
    </row>
    <row collapsed="false" customFormat="true" customHeight="false" hidden="false" ht="12.65" outlineLevel="0" r="39" s="12">
      <c r="B39" s="32" t="s">
        <v>291</v>
      </c>
      <c r="C39" s="31"/>
      <c r="E39" s="70" t="n">
        <v>-1.8</v>
      </c>
      <c r="F39" s="29" t="n">
        <v>2342</v>
      </c>
      <c r="G39" s="29"/>
      <c r="H39" s="29"/>
      <c r="I39" s="29"/>
      <c r="J39" s="69"/>
      <c r="K39" s="31"/>
      <c r="L39" s="29"/>
      <c r="M39" s="24"/>
      <c r="P39" s="66"/>
      <c r="Q39" s="28"/>
      <c r="R39" s="66"/>
    </row>
    <row collapsed="false" customFormat="true" customHeight="false" hidden="false" ht="12.65" outlineLevel="0" r="40" s="12">
      <c r="B40" s="32" t="s">
        <v>292</v>
      </c>
      <c r="C40" s="31"/>
      <c r="E40" s="70" t="n">
        <v>-2.2</v>
      </c>
      <c r="F40" s="29" t="n">
        <v>2592</v>
      </c>
      <c r="G40" s="29"/>
      <c r="H40" s="29"/>
      <c r="I40" s="29"/>
      <c r="J40" s="69"/>
      <c r="K40" s="31"/>
      <c r="L40" s="29"/>
      <c r="M40" s="24"/>
      <c r="P40" s="66"/>
      <c r="Q40" s="28"/>
      <c r="R40" s="66"/>
    </row>
    <row collapsed="false" customFormat="true" customHeight="false" hidden="false" ht="12.65" outlineLevel="0" r="41" s="12">
      <c r="B41" s="32" t="s">
        <v>293</v>
      </c>
      <c r="C41" s="31"/>
      <c r="E41" s="70" t="n">
        <v>4.9</v>
      </c>
      <c r="F41" s="29" t="n">
        <v>1983</v>
      </c>
      <c r="G41" s="29"/>
      <c r="H41" s="29"/>
      <c r="I41" s="29"/>
      <c r="J41" s="69"/>
      <c r="K41" s="31"/>
      <c r="L41" s="29"/>
      <c r="M41" s="24"/>
      <c r="P41" s="66"/>
      <c r="Q41" s="28"/>
      <c r="R41" s="66"/>
    </row>
    <row collapsed="false" customFormat="true" customHeight="false" hidden="false" ht="12.65" outlineLevel="0" r="42" s="12">
      <c r="B42" s="32" t="s">
        <v>294</v>
      </c>
      <c r="C42" s="31"/>
      <c r="E42" s="70" t="n">
        <v>11.7</v>
      </c>
      <c r="F42" s="29" t="n">
        <v>558</v>
      </c>
      <c r="G42" s="29"/>
      <c r="H42" s="29"/>
      <c r="I42" s="29"/>
      <c r="J42" s="69"/>
      <c r="K42" s="31"/>
      <c r="L42" s="29"/>
      <c r="M42" s="24"/>
      <c r="P42" s="66"/>
      <c r="Q42" s="28"/>
      <c r="R42" s="66"/>
    </row>
    <row collapsed="false" customFormat="true" customHeight="false" hidden="false" ht="12.65" outlineLevel="0" r="43" s="12">
      <c r="B43" s="32" t="s">
        <v>297</v>
      </c>
      <c r="C43" s="31"/>
      <c r="E43" s="70" t="n">
        <v>14.6</v>
      </c>
      <c r="F43" s="29" t="n">
        <v>540</v>
      </c>
      <c r="G43" s="29"/>
      <c r="H43" s="29"/>
      <c r="I43" s="29"/>
      <c r="J43" s="69"/>
      <c r="K43" s="31"/>
      <c r="L43" s="29"/>
      <c r="M43" s="24"/>
      <c r="P43" s="66"/>
      <c r="Q43" s="28"/>
      <c r="R43" s="66"/>
    </row>
    <row collapsed="false" customFormat="true" customHeight="false" hidden="false" ht="12.65" outlineLevel="0" r="44" s="12">
      <c r="B44" s="32" t="s">
        <v>299</v>
      </c>
      <c r="C44" s="31"/>
      <c r="E44" s="70" t="n">
        <v>19.6</v>
      </c>
      <c r="F44" s="29" t="n">
        <v>713</v>
      </c>
      <c r="G44" s="29"/>
      <c r="H44" s="29"/>
      <c r="I44" s="29"/>
      <c r="J44" s="69"/>
      <c r="K44" s="31"/>
      <c r="L44" s="29"/>
      <c r="M44" s="24"/>
      <c r="P44" s="66"/>
      <c r="Q44" s="28"/>
      <c r="R44" s="66"/>
    </row>
    <row collapsed="false" customFormat="true" customHeight="false" hidden="false" ht="12.65" outlineLevel="0" r="45" s="12">
      <c r="B45" s="32" t="s">
        <v>302</v>
      </c>
      <c r="C45" s="31"/>
      <c r="E45" s="70" t="n">
        <v>18.3</v>
      </c>
      <c r="F45" s="29" t="n">
        <v>752</v>
      </c>
      <c r="G45" s="29"/>
      <c r="H45" s="29"/>
      <c r="I45" s="29"/>
      <c r="J45" s="69"/>
      <c r="K45" s="31"/>
      <c r="L45" s="29"/>
      <c r="M45" s="24"/>
      <c r="P45" s="66"/>
      <c r="Q45" s="28"/>
      <c r="R45" s="66"/>
    </row>
    <row collapsed="false" customFormat="true" customHeight="false" hidden="false" ht="12.65" outlineLevel="0" r="46" s="12">
      <c r="B46" s="32" t="s">
        <v>306</v>
      </c>
      <c r="C46" s="31"/>
      <c r="E46" s="70" t="n">
        <v>16.2</v>
      </c>
      <c r="F46" s="29" t="n">
        <v>944</v>
      </c>
      <c r="G46" s="29"/>
      <c r="H46" s="29"/>
      <c r="I46" s="29"/>
      <c r="J46" s="69"/>
      <c r="K46" s="31"/>
      <c r="L46" s="29"/>
      <c r="M46" s="24"/>
      <c r="P46" s="66"/>
      <c r="Q46" s="28"/>
      <c r="R46" s="66"/>
    </row>
    <row collapsed="false" customFormat="true" customHeight="false" hidden="false" ht="12.65" outlineLevel="0" r="47" s="12">
      <c r="B47" s="32" t="s">
        <v>308</v>
      </c>
      <c r="C47" s="31"/>
      <c r="E47" s="70" t="n">
        <v>11</v>
      </c>
      <c r="F47" s="29" t="n">
        <v>1423</v>
      </c>
      <c r="G47" s="29"/>
      <c r="H47" s="29"/>
      <c r="I47" s="29"/>
      <c r="J47" s="69"/>
      <c r="K47" s="31"/>
      <c r="L47" s="29"/>
      <c r="M47" s="24"/>
      <c r="P47" s="66"/>
      <c r="Q47" s="28"/>
      <c r="R47" s="66"/>
    </row>
    <row collapsed="false" customFormat="true" customHeight="false" hidden="false" ht="12.65" outlineLevel="0" r="48" s="12">
      <c r="B48" s="32" t="s">
        <v>310</v>
      </c>
      <c r="C48" s="31"/>
      <c r="E48" s="70" t="n">
        <v>8</v>
      </c>
      <c r="F48" s="29" t="n">
        <v>2251</v>
      </c>
      <c r="G48" s="29"/>
      <c r="H48" s="29"/>
      <c r="I48" s="29"/>
      <c r="J48" s="69"/>
      <c r="K48" s="31"/>
      <c r="L48" s="29"/>
      <c r="M48" s="24"/>
      <c r="P48" s="66"/>
      <c r="Q48" s="28"/>
      <c r="R48" s="66"/>
    </row>
    <row collapsed="false" customFormat="true" customHeight="false" hidden="false" ht="12.65" outlineLevel="0" r="49" s="12">
      <c r="B49" s="32" t="s">
        <v>313</v>
      </c>
      <c r="C49" s="31"/>
      <c r="E49" s="70" t="n">
        <v>6.9</v>
      </c>
      <c r="F49" s="29" t="n">
        <v>2995</v>
      </c>
      <c r="G49" s="29"/>
      <c r="H49" s="29"/>
      <c r="I49" s="29"/>
      <c r="J49" s="69"/>
      <c r="K49" s="31"/>
      <c r="L49" s="29"/>
      <c r="M49" s="24"/>
      <c r="P49" s="66"/>
      <c r="Q49" s="28"/>
      <c r="R49" s="66"/>
    </row>
    <row collapsed="false" customFormat="true" customHeight="false" hidden="false" ht="12.65" outlineLevel="0" r="50" s="12">
      <c r="A50" s="12" t="n">
        <v>2007</v>
      </c>
      <c r="B50" s="32" t="s">
        <v>290</v>
      </c>
      <c r="C50" s="31" t="n">
        <v>2.2</v>
      </c>
      <c r="E50" s="70" t="n">
        <v>3.4</v>
      </c>
      <c r="F50" s="29" t="n">
        <v>4223</v>
      </c>
      <c r="G50" s="29"/>
      <c r="H50" s="29"/>
      <c r="I50" s="29"/>
      <c r="J50" s="69"/>
      <c r="K50" s="31"/>
      <c r="L50" s="29"/>
      <c r="M50" s="54" t="n">
        <f aca="false">SUM(F39:F50)</f>
        <v>21316</v>
      </c>
      <c r="N50" s="32" t="s">
        <v>322</v>
      </c>
      <c r="P50" s="66"/>
      <c r="Q50" s="28"/>
      <c r="R50" s="66"/>
    </row>
    <row collapsed="false" customFormat="false" customHeight="false" hidden="false" ht="12.65" outlineLevel="0" r="51">
      <c r="A51" s="12"/>
      <c r="B51" s="32" t="s">
        <v>291</v>
      </c>
      <c r="C51" s="31" t="n">
        <v>0.8</v>
      </c>
      <c r="D51" s="12"/>
      <c r="E51" s="70" t="n">
        <v>-0.7</v>
      </c>
      <c r="F51" s="29" t="n">
        <v>4279</v>
      </c>
      <c r="G51" s="29"/>
      <c r="H51" s="29"/>
      <c r="I51" s="29"/>
      <c r="J51" s="69"/>
      <c r="K51" s="31"/>
      <c r="L51" s="29"/>
      <c r="M51" s="54" t="n">
        <f aca="false">SUM(F40:F51)</f>
        <v>23253</v>
      </c>
    </row>
    <row collapsed="false" customFormat="false" customHeight="false" hidden="false" ht="12.65" outlineLevel="0" r="52">
      <c r="A52" s="12"/>
      <c r="B52" s="32" t="s">
        <v>292</v>
      </c>
      <c r="C52" s="31" t="n">
        <v>4.5</v>
      </c>
      <c r="D52" s="12"/>
      <c r="E52" s="70" t="n">
        <v>4.7</v>
      </c>
      <c r="F52" s="29" t="n">
        <v>4430</v>
      </c>
      <c r="G52" s="29"/>
      <c r="H52" s="29"/>
      <c r="I52" s="29"/>
      <c r="J52" s="69"/>
      <c r="K52" s="31"/>
      <c r="L52" s="29"/>
      <c r="M52" s="54" t="n">
        <f aca="false">SUM(F41:F52)</f>
        <v>25091</v>
      </c>
      <c r="N52" s="0" t="s">
        <v>323</v>
      </c>
    </row>
    <row collapsed="false" customFormat="false" customHeight="false" hidden="false" ht="12.65" outlineLevel="0" r="53">
      <c r="A53" s="12"/>
      <c r="B53" s="32" t="s">
        <v>293</v>
      </c>
      <c r="C53" s="31" t="n">
        <v>7.5</v>
      </c>
      <c r="D53" s="12"/>
      <c r="E53" s="70" t="n">
        <v>7.5</v>
      </c>
      <c r="F53" s="29" t="n">
        <v>3077</v>
      </c>
      <c r="G53" s="29"/>
      <c r="H53" s="29"/>
      <c r="I53" s="29"/>
      <c r="J53" s="69"/>
      <c r="K53" s="31"/>
      <c r="L53" s="29"/>
      <c r="M53" s="54" t="n">
        <f aca="false">SUM(F42:F53)</f>
        <v>26185</v>
      </c>
    </row>
    <row collapsed="false" customFormat="false" customHeight="false" hidden="false" ht="12.65" outlineLevel="0" r="54">
      <c r="A54" s="12"/>
      <c r="B54" s="32" t="s">
        <v>294</v>
      </c>
      <c r="C54" s="31" t="n">
        <v>10.2</v>
      </c>
      <c r="D54" s="12"/>
      <c r="E54" s="70" t="n">
        <v>10.4</v>
      </c>
      <c r="F54" s="29" t="n">
        <v>1439</v>
      </c>
      <c r="G54" s="29"/>
      <c r="H54" s="29"/>
      <c r="I54" s="29"/>
      <c r="J54" s="69"/>
      <c r="K54" s="31"/>
      <c r="L54" s="29"/>
      <c r="M54" s="54" t="n">
        <f aca="false">SUM(F43:F54)</f>
        <v>27066</v>
      </c>
      <c r="N54" s="0" t="s">
        <v>324</v>
      </c>
    </row>
    <row collapsed="false" customFormat="false" customHeight="false" hidden="false" ht="12.65" outlineLevel="0" r="55">
      <c r="A55" s="12"/>
      <c r="B55" s="32" t="s">
        <v>297</v>
      </c>
      <c r="C55" s="31" t="n">
        <v>16.6</v>
      </c>
      <c r="D55" s="12"/>
      <c r="E55" s="70" t="n">
        <v>16.3</v>
      </c>
      <c r="F55" s="29" t="n">
        <v>1392</v>
      </c>
      <c r="G55" s="29"/>
      <c r="H55" s="29"/>
      <c r="I55" s="29"/>
      <c r="J55" s="69"/>
      <c r="K55" s="31"/>
      <c r="L55" s="29"/>
      <c r="M55" s="54" t="n">
        <f aca="false">SUM(F44:F55)</f>
        <v>27918</v>
      </c>
    </row>
    <row collapsed="false" customFormat="false" customHeight="false" hidden="false" ht="12.65" outlineLevel="0" r="56">
      <c r="A56" s="12"/>
      <c r="B56" s="32" t="s">
        <v>299</v>
      </c>
      <c r="C56" s="31" t="n">
        <v>15.9</v>
      </c>
      <c r="D56" s="12"/>
      <c r="E56" s="70" t="n">
        <v>15.9</v>
      </c>
      <c r="F56" s="29" t="n">
        <v>1260</v>
      </c>
      <c r="G56" s="29"/>
      <c r="H56" s="29"/>
      <c r="I56" s="29"/>
      <c r="J56" s="69"/>
      <c r="K56" s="31"/>
      <c r="L56" s="29"/>
      <c r="M56" s="54" t="n">
        <f aca="false">SUM(F45:F56)</f>
        <v>28465</v>
      </c>
      <c r="N56" s="0" t="s">
        <v>325</v>
      </c>
    </row>
    <row collapsed="false" customFormat="false" customHeight="false" hidden="false" ht="12.65" outlineLevel="0" r="57">
      <c r="A57" s="12"/>
      <c r="B57" s="32" t="s">
        <v>302</v>
      </c>
      <c r="C57" s="31" t="n">
        <v>17</v>
      </c>
      <c r="D57" s="12"/>
      <c r="E57" s="71" t="n">
        <v>17.1</v>
      </c>
      <c r="F57" s="72" t="n">
        <v>1020</v>
      </c>
      <c r="G57" s="73" t="n">
        <f aca="false">+F57-H57</f>
        <v>560</v>
      </c>
      <c r="H57" s="74" t="n">
        <v>460</v>
      </c>
      <c r="I57" s="72"/>
      <c r="J57" s="75"/>
      <c r="K57" s="76"/>
      <c r="L57" s="72"/>
      <c r="M57" s="77" t="n">
        <f aca="false">SUM(F46:F57)</f>
        <v>28733</v>
      </c>
      <c r="N57" s="78" t="s">
        <v>326</v>
      </c>
    </row>
    <row collapsed="false" customFormat="false" customHeight="false" hidden="false" ht="12.65" outlineLevel="0" r="58">
      <c r="A58" s="12"/>
      <c r="B58" s="32" t="s">
        <v>306</v>
      </c>
      <c r="C58" s="31" t="n">
        <v>13</v>
      </c>
      <c r="D58" s="12"/>
      <c r="E58" s="79" t="n">
        <v>12.9</v>
      </c>
      <c r="F58" s="80" t="n">
        <v>1889</v>
      </c>
      <c r="G58" s="73" t="n">
        <f aca="false">+F58-H58</f>
        <v>1429</v>
      </c>
      <c r="H58" s="74" t="n">
        <v>460</v>
      </c>
      <c r="I58" s="80"/>
      <c r="J58" s="81"/>
      <c r="K58" s="82"/>
      <c r="L58" s="80"/>
      <c r="M58" s="83" t="n">
        <f aca="false">SUM(F47:F58)</f>
        <v>29678</v>
      </c>
      <c r="N58" s="84"/>
    </row>
    <row collapsed="false" customFormat="false" customHeight="false" hidden="false" ht="12.65" outlineLevel="0" r="59">
      <c r="B59" s="32" t="s">
        <v>308</v>
      </c>
      <c r="C59" s="31" t="n">
        <v>8.8</v>
      </c>
      <c r="E59" s="79" t="n">
        <v>9.3</v>
      </c>
      <c r="F59" s="80" t="n">
        <v>3241</v>
      </c>
      <c r="G59" s="73" t="n">
        <f aca="false">+F59-H59</f>
        <v>2781</v>
      </c>
      <c r="H59" s="74" t="n">
        <v>460</v>
      </c>
      <c r="I59" s="80"/>
      <c r="J59" s="81"/>
      <c r="K59" s="82"/>
      <c r="L59" s="80"/>
      <c r="M59" s="83" t="n">
        <f aca="false">SUM(F48:F59)</f>
        <v>31496</v>
      </c>
      <c r="N59" s="85"/>
    </row>
    <row collapsed="false" customFormat="false" customHeight="false" hidden="false" ht="12.65" outlineLevel="0" r="60">
      <c r="B60" s="32" t="s">
        <v>310</v>
      </c>
      <c r="C60" s="31" t="n">
        <v>4.8</v>
      </c>
      <c r="E60" s="79" t="n">
        <v>4.8</v>
      </c>
      <c r="F60" s="80" t="n">
        <v>4420</v>
      </c>
      <c r="G60" s="73" t="n">
        <f aca="false">+F60-H60</f>
        <v>3960</v>
      </c>
      <c r="H60" s="74" t="n">
        <v>460</v>
      </c>
      <c r="I60" s="80"/>
      <c r="J60" s="81"/>
      <c r="K60" s="82"/>
      <c r="L60" s="80"/>
      <c r="M60" s="83" t="n">
        <f aca="false">SUM(F49:F60)</f>
        <v>33665</v>
      </c>
      <c r="N60" s="85"/>
    </row>
    <row collapsed="false" customFormat="false" customHeight="false" hidden="false" ht="12.65" outlineLevel="0" r="61">
      <c r="B61" s="32" t="s">
        <v>313</v>
      </c>
      <c r="C61" s="31" t="n">
        <v>3.6</v>
      </c>
      <c r="E61" s="79" t="n">
        <v>2.5</v>
      </c>
      <c r="F61" s="80" t="n">
        <v>5534</v>
      </c>
      <c r="G61" s="73" t="n">
        <f aca="false">+F61-H61</f>
        <v>5074</v>
      </c>
      <c r="H61" s="74" t="n">
        <v>460</v>
      </c>
      <c r="I61" s="80"/>
      <c r="J61" s="81"/>
      <c r="K61" s="82"/>
      <c r="L61" s="80"/>
      <c r="M61" s="83" t="n">
        <f aca="false">SUM(F50:F61)</f>
        <v>36204</v>
      </c>
      <c r="N61" s="85"/>
    </row>
    <row collapsed="false" customFormat="false" customHeight="false" hidden="false" ht="12.65" outlineLevel="0" r="62">
      <c r="A62" s="0" t="n">
        <v>2008</v>
      </c>
      <c r="B62" s="32" t="s">
        <v>290</v>
      </c>
      <c r="C62" s="31" t="n">
        <v>3</v>
      </c>
      <c r="E62" s="79" t="n">
        <v>3.1</v>
      </c>
      <c r="F62" s="80" t="n">
        <v>5750</v>
      </c>
      <c r="G62" s="73" t="n">
        <f aca="false">+F62-H62</f>
        <v>5290</v>
      </c>
      <c r="H62" s="74" t="n">
        <v>460</v>
      </c>
      <c r="I62" s="80"/>
      <c r="J62" s="81"/>
      <c r="K62" s="82"/>
      <c r="L62" s="80"/>
      <c r="M62" s="83" t="n">
        <f aca="false">SUM(F51:F62)</f>
        <v>37731</v>
      </c>
      <c r="N62" s="84"/>
    </row>
    <row collapsed="false" customFormat="false" customHeight="false" hidden="false" ht="12.65" outlineLevel="0" r="63">
      <c r="B63" s="32" t="s">
        <v>291</v>
      </c>
      <c r="C63" s="31" t="n">
        <v>4</v>
      </c>
      <c r="E63" s="79" t="n">
        <v>3.7</v>
      </c>
      <c r="F63" s="80" t="n">
        <v>5234</v>
      </c>
      <c r="G63" s="73" t="n">
        <f aca="false">+F63-H63</f>
        <v>4774</v>
      </c>
      <c r="H63" s="74" t="n">
        <v>460</v>
      </c>
      <c r="I63" s="80"/>
      <c r="J63" s="81"/>
      <c r="K63" s="82"/>
      <c r="L63" s="80"/>
      <c r="M63" s="83" t="n">
        <f aca="false">SUM(F52:F63)</f>
        <v>38686</v>
      </c>
      <c r="N63" s="84"/>
    </row>
    <row collapsed="false" customFormat="false" customHeight="false" hidden="false" ht="12.65" outlineLevel="0" r="64">
      <c r="B64" s="32" t="s">
        <v>292</v>
      </c>
      <c r="C64" s="31" t="n">
        <v>2.6</v>
      </c>
      <c r="E64" s="79" t="n">
        <v>2.3</v>
      </c>
      <c r="F64" s="80" t="n">
        <v>5133</v>
      </c>
      <c r="G64" s="73" t="n">
        <f aca="false">+F64-H64</f>
        <v>4673</v>
      </c>
      <c r="H64" s="74" t="n">
        <v>460</v>
      </c>
      <c r="I64" s="80"/>
      <c r="J64" s="81"/>
      <c r="K64" s="82"/>
      <c r="L64" s="80"/>
      <c r="M64" s="83" t="n">
        <f aca="false">SUM(F53:F64)</f>
        <v>39389</v>
      </c>
      <c r="N64" s="84"/>
    </row>
    <row collapsed="false" customFormat="false" customHeight="false" hidden="false" ht="12.65" outlineLevel="0" r="65">
      <c r="B65" s="32" t="s">
        <v>293</v>
      </c>
      <c r="C65" s="31" t="n">
        <v>7.8</v>
      </c>
      <c r="E65" s="79" t="n">
        <v>6.9</v>
      </c>
      <c r="F65" s="80" t="n">
        <v>3578</v>
      </c>
      <c r="G65" s="73" t="n">
        <f aca="false">+F65-H65</f>
        <v>3118</v>
      </c>
      <c r="H65" s="74" t="n">
        <v>460</v>
      </c>
      <c r="I65" s="80"/>
      <c r="J65" s="81"/>
      <c r="K65" s="82"/>
      <c r="L65" s="80"/>
      <c r="M65" s="83" t="n">
        <f aca="false">SUM(F54:F65)</f>
        <v>39890</v>
      </c>
      <c r="N65" s="84"/>
    </row>
    <row collapsed="false" customFormat="false" customHeight="false" hidden="false" ht="12.65" outlineLevel="0" r="66">
      <c r="B66" s="32" t="s">
        <v>294</v>
      </c>
      <c r="C66" s="31" t="n">
        <v>11.8</v>
      </c>
      <c r="E66" s="79" t="n">
        <v>11.9</v>
      </c>
      <c r="F66" s="80" t="n">
        <v>1927</v>
      </c>
      <c r="G66" s="73" t="n">
        <f aca="false">+F66-H66</f>
        <v>1467</v>
      </c>
      <c r="H66" s="74" t="n">
        <v>460</v>
      </c>
      <c r="I66" s="80"/>
      <c r="J66" s="81"/>
      <c r="K66" s="82"/>
      <c r="L66" s="80"/>
      <c r="M66" s="83" t="n">
        <f aca="false">SUM(F55:F66)</f>
        <v>40378</v>
      </c>
      <c r="N66" s="84"/>
    </row>
    <row collapsed="false" customFormat="false" customHeight="false" hidden="false" ht="12.65" outlineLevel="0" r="67">
      <c r="B67" s="32" t="s">
        <v>297</v>
      </c>
      <c r="C67" s="31" t="n">
        <v>15.7</v>
      </c>
      <c r="E67" s="79" t="n">
        <v>15.3</v>
      </c>
      <c r="F67" s="80" t="n">
        <v>1859</v>
      </c>
      <c r="G67" s="73" t="n">
        <f aca="false">+F67-H67</f>
        <v>1399</v>
      </c>
      <c r="H67" s="74" t="n">
        <v>460</v>
      </c>
      <c r="I67" s="80"/>
      <c r="J67" s="81"/>
      <c r="K67" s="82"/>
      <c r="L67" s="80"/>
      <c r="M67" s="83" t="n">
        <f aca="false">SUM(F56:F67)</f>
        <v>40845</v>
      </c>
      <c r="N67" s="84"/>
    </row>
    <row collapsed="false" customFormat="false" customHeight="false" hidden="false" ht="12.65" outlineLevel="0" r="68">
      <c r="B68" s="32" t="s">
        <v>299</v>
      </c>
      <c r="C68" s="31" t="n">
        <v>18.6</v>
      </c>
      <c r="E68" s="79" t="n">
        <v>18.1</v>
      </c>
      <c r="F68" s="80" t="n">
        <v>1755</v>
      </c>
      <c r="G68" s="73" t="n">
        <f aca="false">+F68-H68</f>
        <v>1295</v>
      </c>
      <c r="H68" s="74" t="n">
        <v>460</v>
      </c>
      <c r="I68" s="80"/>
      <c r="J68" s="81"/>
      <c r="K68" s="82"/>
      <c r="L68" s="80"/>
      <c r="M68" s="83" t="n">
        <f aca="false">SUM(F57:F68)</f>
        <v>41340</v>
      </c>
      <c r="N68" s="84"/>
      <c r="O68" s="0" t="s">
        <v>327</v>
      </c>
    </row>
    <row collapsed="false" customFormat="false" customHeight="false" hidden="false" ht="12.65" outlineLevel="0" r="69">
      <c r="B69" s="32" t="s">
        <v>302</v>
      </c>
      <c r="C69" s="31" t="n">
        <v>16.5</v>
      </c>
      <c r="E69" s="79" t="n">
        <v>16.5</v>
      </c>
      <c r="F69" s="80" t="n">
        <v>1755</v>
      </c>
      <c r="G69" s="73" t="n">
        <f aca="false">+F69-H69</f>
        <v>1295</v>
      </c>
      <c r="H69" s="74" t="n">
        <v>460</v>
      </c>
      <c r="I69" s="80"/>
      <c r="J69" s="81"/>
      <c r="K69" s="82"/>
      <c r="L69" s="80"/>
      <c r="M69" s="83" t="n">
        <f aca="false">SUM(F58:F69)</f>
        <v>42075</v>
      </c>
      <c r="N69" s="84"/>
      <c r="O69" s="0" t="n">
        <v>2010</v>
      </c>
    </row>
    <row collapsed="false" customFormat="false" customHeight="false" hidden="false" ht="12.65" outlineLevel="0" r="70">
      <c r="B70" s="32" t="s">
        <v>306</v>
      </c>
      <c r="C70" s="31" t="n">
        <v>12.6</v>
      </c>
      <c r="E70" s="79" t="n">
        <v>12.4</v>
      </c>
      <c r="F70" s="80" t="n">
        <v>1698</v>
      </c>
      <c r="G70" s="73" t="n">
        <f aca="false">+F70-H70</f>
        <v>1238</v>
      </c>
      <c r="H70" s="74" t="n">
        <v>460</v>
      </c>
      <c r="I70" s="80"/>
      <c r="J70" s="81"/>
      <c r="K70" s="82"/>
      <c r="L70" s="80"/>
      <c r="M70" s="83" t="n">
        <f aca="false">SUM(F59:F70)</f>
        <v>41884</v>
      </c>
      <c r="N70" s="84"/>
      <c r="O70" s="0" t="n">
        <v>2011</v>
      </c>
      <c r="Q70" s="28" t="s">
        <v>328</v>
      </c>
    </row>
    <row collapsed="false" customFormat="false" customHeight="false" hidden="false" ht="12.65" outlineLevel="0" r="71">
      <c r="B71" s="32" t="s">
        <v>308</v>
      </c>
      <c r="C71" s="31" t="n">
        <v>10.9</v>
      </c>
      <c r="E71" s="79" t="n">
        <v>9.9</v>
      </c>
      <c r="F71" s="80" t="n">
        <v>3143</v>
      </c>
      <c r="G71" s="73" t="n">
        <f aca="false">+F71-H71</f>
        <v>2683</v>
      </c>
      <c r="H71" s="74" t="n">
        <v>460</v>
      </c>
      <c r="I71" s="80"/>
      <c r="J71" s="81"/>
      <c r="K71" s="82"/>
      <c r="L71" s="80"/>
      <c r="M71" s="83" t="n">
        <f aca="false">SUM(F60:F71)</f>
        <v>41786</v>
      </c>
      <c r="N71" s="84"/>
      <c r="O71" s="0" t="n">
        <v>2009</v>
      </c>
      <c r="Q71" s="28" t="s">
        <v>329</v>
      </c>
    </row>
    <row collapsed="false" customFormat="false" customHeight="false" hidden="false" ht="12.65" outlineLevel="0" r="72">
      <c r="B72" s="32" t="s">
        <v>310</v>
      </c>
      <c r="C72" s="31" t="n">
        <v>5.1</v>
      </c>
      <c r="E72" s="79" t="n">
        <v>5.6</v>
      </c>
      <c r="F72" s="80" t="n">
        <v>3509</v>
      </c>
      <c r="G72" s="73" t="n">
        <f aca="false">+F72-H72</f>
        <v>3049</v>
      </c>
      <c r="H72" s="74" t="n">
        <v>460</v>
      </c>
      <c r="I72" s="80"/>
      <c r="J72" s="81"/>
      <c r="K72" s="82"/>
      <c r="L72" s="80"/>
      <c r="M72" s="83" t="n">
        <f aca="false">SUM(F61:F72)</f>
        <v>40875</v>
      </c>
      <c r="N72" s="84" t="s">
        <v>330</v>
      </c>
    </row>
    <row collapsed="false" customFormat="false" customHeight="false" hidden="false" ht="12.65" outlineLevel="0" r="73">
      <c r="B73" s="32" t="s">
        <v>313</v>
      </c>
      <c r="C73" s="31" t="n">
        <v>1.7</v>
      </c>
      <c r="E73" s="86" t="n">
        <v>1.7</v>
      </c>
      <c r="F73" s="87" t="n">
        <v>3852</v>
      </c>
      <c r="G73" s="73" t="n">
        <f aca="false">+F73-H73</f>
        <v>3392</v>
      </c>
      <c r="H73" s="74" t="n">
        <v>460</v>
      </c>
      <c r="I73" s="87"/>
      <c r="J73" s="88"/>
      <c r="K73" s="89"/>
      <c r="L73" s="87"/>
      <c r="M73" s="90" t="n">
        <f aca="false">SUM(F62:F73)</f>
        <v>39193</v>
      </c>
      <c r="N73" s="91" t="s">
        <v>331</v>
      </c>
    </row>
    <row collapsed="false" customFormat="false" customHeight="false" hidden="false" ht="12.65" outlineLevel="0" r="74">
      <c r="A74" s="0" t="n">
        <v>2009</v>
      </c>
      <c r="B74" s="0" t="s">
        <v>332</v>
      </c>
      <c r="C74" s="4" t="n">
        <v>0.9</v>
      </c>
      <c r="D74" s="0" t="n">
        <v>1</v>
      </c>
      <c r="E74" s="92" t="n">
        <v>0.6</v>
      </c>
      <c r="F74" s="93" t="n">
        <v>2210</v>
      </c>
      <c r="G74" s="94" t="n">
        <f aca="false">+F74-H74</f>
        <v>1750</v>
      </c>
      <c r="H74" s="74" t="n">
        <v>460</v>
      </c>
      <c r="I74" s="93"/>
      <c r="J74" s="95"/>
      <c r="K74" s="96"/>
      <c r="L74" s="93"/>
      <c r="M74" s="97" t="n">
        <f aca="false">SUM(F63:F74)</f>
        <v>35653</v>
      </c>
      <c r="N74" s="98" t="s">
        <v>333</v>
      </c>
      <c r="O74" s="0" t="n">
        <f aca="false">+D74-C74</f>
        <v>0.1</v>
      </c>
    </row>
    <row collapsed="false" customFormat="false" customHeight="false" hidden="false" ht="12.65" outlineLevel="0" r="75">
      <c r="B75" s="0" t="s">
        <v>334</v>
      </c>
      <c r="C75" s="4" t="n">
        <v>-1.3</v>
      </c>
      <c r="D75" s="0" t="n">
        <v>-2</v>
      </c>
      <c r="E75" s="99" t="n">
        <v>-2.2</v>
      </c>
      <c r="F75" s="100" t="n">
        <v>2356</v>
      </c>
      <c r="G75" s="94" t="n">
        <f aca="false">+F75-H75</f>
        <v>1896</v>
      </c>
      <c r="H75" s="74" t="n">
        <v>460</v>
      </c>
      <c r="I75" s="100"/>
      <c r="J75" s="101"/>
      <c r="K75" s="102"/>
      <c r="L75" s="100"/>
      <c r="M75" s="103" t="n">
        <f aca="false">SUM(F64:F75)</f>
        <v>32775</v>
      </c>
      <c r="N75" s="104"/>
      <c r="O75" s="0" t="n">
        <f aca="false">+D75-C75</f>
        <v>-0.7</v>
      </c>
    </row>
    <row collapsed="false" customFormat="false" customHeight="false" hidden="false" ht="12.65" outlineLevel="0" r="76">
      <c r="B76" s="0" t="s">
        <v>335</v>
      </c>
      <c r="C76" s="4" t="n">
        <v>2.4</v>
      </c>
      <c r="D76" s="0" t="n">
        <v>2</v>
      </c>
      <c r="E76" s="99" t="n">
        <v>2.1</v>
      </c>
      <c r="F76" s="100" t="n">
        <v>2021</v>
      </c>
      <c r="G76" s="94" t="n">
        <f aca="false">+F76-H76</f>
        <v>1561</v>
      </c>
      <c r="H76" s="74" t="n">
        <v>460</v>
      </c>
      <c r="I76" s="100"/>
      <c r="J76" s="101"/>
      <c r="K76" s="102"/>
      <c r="L76" s="100"/>
      <c r="M76" s="103" t="n">
        <f aca="false">SUM(F65:F76)</f>
        <v>29663</v>
      </c>
      <c r="N76" s="105"/>
      <c r="O76" s="0" t="n">
        <f aca="false">+D76-C76</f>
        <v>-0.4</v>
      </c>
    </row>
    <row collapsed="false" customFormat="false" customHeight="false" hidden="false" ht="12.65" outlineLevel="0" r="77">
      <c r="B77" s="0" t="s">
        <v>336</v>
      </c>
      <c r="C77" s="4" t="n">
        <v>7.2</v>
      </c>
      <c r="D77" s="0" t="n">
        <v>8</v>
      </c>
      <c r="E77" s="99" t="n">
        <v>8.1</v>
      </c>
      <c r="F77" s="100" t="n">
        <v>1211</v>
      </c>
      <c r="G77" s="94" t="n">
        <f aca="false">+F77-H77</f>
        <v>751</v>
      </c>
      <c r="H77" s="74" t="n">
        <v>460</v>
      </c>
      <c r="I77" s="100"/>
      <c r="J77" s="101"/>
      <c r="K77" s="102"/>
      <c r="L77" s="100"/>
      <c r="M77" s="103" t="n">
        <f aca="false">SUM(F66:F77)</f>
        <v>27296</v>
      </c>
      <c r="N77" s="105"/>
      <c r="O77" s="0" t="n">
        <f aca="false">+D77-C77</f>
        <v>0.8</v>
      </c>
    </row>
    <row collapsed="false" customFormat="false" customHeight="false" hidden="false" ht="12.65" outlineLevel="0" r="78">
      <c r="B78" s="0" t="s">
        <v>294</v>
      </c>
      <c r="C78" s="4" t="n">
        <v>10.5</v>
      </c>
      <c r="D78" s="0" t="n">
        <v>11</v>
      </c>
      <c r="E78" s="99" t="n">
        <v>11.6</v>
      </c>
      <c r="F78" s="100" t="n">
        <v>838</v>
      </c>
      <c r="G78" s="94" t="n">
        <f aca="false">+F78-H78</f>
        <v>378</v>
      </c>
      <c r="H78" s="74" t="n">
        <v>460</v>
      </c>
      <c r="I78" s="100"/>
      <c r="J78" s="101"/>
      <c r="K78" s="102"/>
      <c r="L78" s="100"/>
      <c r="M78" s="103" t="n">
        <f aca="false">SUM(F67:F78)</f>
        <v>26207</v>
      </c>
      <c r="N78" s="105"/>
      <c r="O78" s="0" t="n">
        <f aca="false">+D78-C78</f>
        <v>0.5</v>
      </c>
    </row>
    <row collapsed="false" customFormat="false" customHeight="false" hidden="false" ht="12.65" outlineLevel="0" r="79">
      <c r="B79" s="0" t="s">
        <v>337</v>
      </c>
      <c r="C79" s="4" t="n">
        <v>15.2</v>
      </c>
      <c r="D79" s="0" t="n">
        <v>15</v>
      </c>
      <c r="E79" s="99" t="n">
        <v>15.1</v>
      </c>
      <c r="F79" s="100" t="n">
        <v>636</v>
      </c>
      <c r="G79" s="94" t="n">
        <f aca="false">+F79-H79</f>
        <v>176</v>
      </c>
      <c r="H79" s="74" t="n">
        <v>460</v>
      </c>
      <c r="I79" s="100"/>
      <c r="J79" s="101"/>
      <c r="K79" s="102"/>
      <c r="L79" s="100"/>
      <c r="M79" s="103" t="n">
        <f aca="false">SUM(F68:F79)</f>
        <v>24984</v>
      </c>
      <c r="N79" s="105"/>
      <c r="O79" s="0" t="n">
        <f aca="false">+D79-C79</f>
        <v>-0.199999999999999</v>
      </c>
    </row>
    <row collapsed="false" customFormat="false" customHeight="false" hidden="false" ht="12.65" outlineLevel="0" r="80">
      <c r="B80" s="0" t="s">
        <v>338</v>
      </c>
      <c r="C80" s="4" t="n">
        <v>17.7</v>
      </c>
      <c r="D80" s="0" t="n">
        <v>17</v>
      </c>
      <c r="E80" s="99" t="n">
        <v>17.2</v>
      </c>
      <c r="F80" s="100" t="n">
        <v>746</v>
      </c>
      <c r="G80" s="94" t="n">
        <f aca="false">+F80-H80</f>
        <v>286</v>
      </c>
      <c r="H80" s="74" t="n">
        <v>460</v>
      </c>
      <c r="I80" s="100"/>
      <c r="J80" s="101"/>
      <c r="K80" s="102"/>
      <c r="L80" s="100"/>
      <c r="M80" s="103" t="n">
        <f aca="false">SUM(F69:F80)</f>
        <v>23975</v>
      </c>
      <c r="N80" s="105"/>
      <c r="O80" s="0" t="n">
        <f aca="false">+D80-C80</f>
        <v>-0.699999999999999</v>
      </c>
    </row>
    <row collapsed="false" customFormat="false" customHeight="false" hidden="false" ht="12.65" outlineLevel="0" r="81">
      <c r="B81" s="0" t="s">
        <v>339</v>
      </c>
      <c r="C81" s="4" t="n">
        <v>17.2</v>
      </c>
      <c r="D81" s="106" t="n">
        <v>16</v>
      </c>
      <c r="E81" s="99" t="n">
        <v>16.8</v>
      </c>
      <c r="F81" s="100" t="n">
        <v>507</v>
      </c>
      <c r="G81" s="94" t="n">
        <f aca="false">+F81-H81</f>
        <v>47</v>
      </c>
      <c r="H81" s="74" t="n">
        <v>460</v>
      </c>
      <c r="I81" s="100"/>
      <c r="J81" s="101"/>
      <c r="K81" s="102"/>
      <c r="L81" s="100"/>
      <c r="M81" s="103" t="n">
        <f aca="false">SUM(F70:F81)</f>
        <v>22727</v>
      </c>
      <c r="N81" s="105"/>
      <c r="O81" s="0" t="n">
        <f aca="false">+D81-C81</f>
        <v>-1.2</v>
      </c>
    </row>
    <row collapsed="false" customFormat="false" customHeight="false" hidden="false" ht="12.65" outlineLevel="0" r="82">
      <c r="B82" s="0" t="s">
        <v>340</v>
      </c>
      <c r="C82" s="4" t="n">
        <v>14.5</v>
      </c>
      <c r="D82" s="106" t="n">
        <v>14</v>
      </c>
      <c r="E82" s="99" t="n">
        <v>14.5</v>
      </c>
      <c r="F82" s="100" t="n">
        <v>744</v>
      </c>
      <c r="G82" s="94" t="n">
        <f aca="false">+F82-H82</f>
        <v>284</v>
      </c>
      <c r="H82" s="74" t="n">
        <v>460</v>
      </c>
      <c r="I82" s="100"/>
      <c r="J82" s="101"/>
      <c r="K82" s="102"/>
      <c r="L82" s="100"/>
      <c r="M82" s="103" t="n">
        <f aca="false">SUM(F71:F82)</f>
        <v>21773</v>
      </c>
      <c r="N82" s="105"/>
      <c r="O82" s="0" t="n">
        <f aca="false">+D82-C82</f>
        <v>-0.5</v>
      </c>
    </row>
    <row collapsed="false" customFormat="false" customHeight="false" hidden="false" ht="12.65" outlineLevel="0" r="83">
      <c r="B83" s="0" t="s">
        <v>341</v>
      </c>
      <c r="C83" s="4" t="n">
        <v>6.9</v>
      </c>
      <c r="D83" s="106" t="n">
        <v>6</v>
      </c>
      <c r="E83" s="99" t="n">
        <v>6.9</v>
      </c>
      <c r="F83" s="100" t="n">
        <v>1588</v>
      </c>
      <c r="G83" s="94" t="n">
        <f aca="false">+F83-H83</f>
        <v>1128</v>
      </c>
      <c r="H83" s="74" t="n">
        <v>460</v>
      </c>
      <c r="I83" s="100"/>
      <c r="J83" s="101"/>
      <c r="K83" s="102"/>
      <c r="L83" s="100"/>
      <c r="M83" s="103" t="n">
        <f aca="false">SUM(F72:F83)</f>
        <v>20218</v>
      </c>
      <c r="N83" s="105"/>
      <c r="O83" s="0" t="n">
        <f aca="false">+D83-C83</f>
        <v>-0.9</v>
      </c>
    </row>
    <row collapsed="false" customFormat="false" customHeight="false" hidden="false" ht="12.65" outlineLevel="0" r="84">
      <c r="B84" s="0" t="s">
        <v>342</v>
      </c>
      <c r="C84" s="4" t="n">
        <v>6.3</v>
      </c>
      <c r="D84" s="106" t="n">
        <v>5</v>
      </c>
      <c r="E84" s="99" t="n">
        <v>5.7</v>
      </c>
      <c r="F84" s="100" t="n">
        <v>1690</v>
      </c>
      <c r="G84" s="94" t="n">
        <f aca="false">+F84-H84</f>
        <v>1230</v>
      </c>
      <c r="H84" s="74" t="n">
        <v>460</v>
      </c>
      <c r="I84" s="100"/>
      <c r="J84" s="101"/>
      <c r="K84" s="102"/>
      <c r="L84" s="100"/>
      <c r="M84" s="103" t="n">
        <f aca="false">SUM(F73:F84)</f>
        <v>18399</v>
      </c>
      <c r="N84" s="105" t="s">
        <v>343</v>
      </c>
      <c r="O84" s="0" t="n">
        <f aca="false">+D84-C84</f>
        <v>-1.3</v>
      </c>
    </row>
    <row collapsed="false" customFormat="false" customHeight="false" hidden="false" ht="12.65" outlineLevel="0" r="85">
      <c r="B85" s="0" t="s">
        <v>344</v>
      </c>
      <c r="C85" s="4" t="n">
        <v>-0.8</v>
      </c>
      <c r="D85" s="106" t="n">
        <v>-1</v>
      </c>
      <c r="E85" s="99" t="n">
        <v>-1.5</v>
      </c>
      <c r="F85" s="100" t="n">
        <v>3129</v>
      </c>
      <c r="G85" s="94" t="n">
        <f aca="false">+F85-H85</f>
        <v>2669</v>
      </c>
      <c r="H85" s="74" t="n">
        <v>460</v>
      </c>
      <c r="I85" s="100"/>
      <c r="J85" s="101"/>
      <c r="K85" s="102"/>
      <c r="L85" s="100"/>
      <c r="M85" s="103" t="n">
        <f aca="false">SUM(F74:F85)</f>
        <v>17676</v>
      </c>
      <c r="N85" s="105"/>
      <c r="O85" s="0" t="n">
        <f aca="false">+D85-C85</f>
        <v>-0.2</v>
      </c>
    </row>
    <row collapsed="false" customFormat="false" customHeight="false" hidden="false" ht="12.65" outlineLevel="0" r="86">
      <c r="A86" s="0" t="n">
        <v>2010</v>
      </c>
      <c r="B86" s="0" t="s">
        <v>332</v>
      </c>
      <c r="C86" s="4" t="n">
        <v>-5.9</v>
      </c>
      <c r="D86" s="106" t="n">
        <v>-7</v>
      </c>
      <c r="E86" s="99" t="n">
        <v>-6</v>
      </c>
      <c r="F86" s="100" t="n">
        <v>3643</v>
      </c>
      <c r="G86" s="94" t="n">
        <f aca="false">+F86-H86</f>
        <v>3183</v>
      </c>
      <c r="H86" s="74" t="n">
        <v>460</v>
      </c>
      <c r="I86" s="100"/>
      <c r="J86" s="101"/>
      <c r="K86" s="102"/>
      <c r="L86" s="100"/>
      <c r="M86" s="103" t="n">
        <f aca="false">SUM(F75:F86)</f>
        <v>19109</v>
      </c>
      <c r="N86" s="104" t="s">
        <v>345</v>
      </c>
      <c r="O86" s="0" t="n">
        <f aca="false">+D86-C86</f>
        <v>-1.1</v>
      </c>
    </row>
    <row collapsed="false" customFormat="false" customHeight="false" hidden="false" ht="12.65" outlineLevel="0" r="87">
      <c r="B87" s="0" t="s">
        <v>334</v>
      </c>
      <c r="C87" s="4" t="n">
        <v>-5</v>
      </c>
      <c r="D87" s="106" t="n">
        <v>-5</v>
      </c>
      <c r="E87" s="99" t="n">
        <v>-5.5</v>
      </c>
      <c r="F87" s="100" t="n">
        <v>2778</v>
      </c>
      <c r="G87" s="94" t="n">
        <f aca="false">+F87-H87</f>
        <v>2318</v>
      </c>
      <c r="H87" s="74" t="n">
        <v>460</v>
      </c>
      <c r="I87" s="100"/>
      <c r="J87" s="101"/>
      <c r="K87" s="102"/>
      <c r="L87" s="100"/>
      <c r="M87" s="103" t="n">
        <f aca="false">SUM(F76:F87)</f>
        <v>19531</v>
      </c>
      <c r="N87" s="104"/>
      <c r="O87" s="0" t="n">
        <f aca="false">+D87-C87</f>
        <v>0</v>
      </c>
    </row>
    <row collapsed="false" customFormat="false" customHeight="false" hidden="false" ht="12.65" outlineLevel="0" r="88">
      <c r="B88" s="0" t="s">
        <v>335</v>
      </c>
      <c r="C88" s="4" t="n">
        <v>1.4</v>
      </c>
      <c r="D88" s="106" t="n">
        <v>1</v>
      </c>
      <c r="E88" s="99" t="n">
        <v>1.1</v>
      </c>
      <c r="F88" s="100" t="n">
        <v>1947</v>
      </c>
      <c r="G88" s="94" t="n">
        <f aca="false">+F88-H88</f>
        <v>1487</v>
      </c>
      <c r="H88" s="74" t="n">
        <v>460</v>
      </c>
      <c r="I88" s="100"/>
      <c r="J88" s="101"/>
      <c r="K88" s="102"/>
      <c r="L88" s="100"/>
      <c r="M88" s="103" t="n">
        <f aca="false">SUM(F77:F88)</f>
        <v>19457</v>
      </c>
      <c r="N88" s="104" t="s">
        <v>346</v>
      </c>
      <c r="O88" s="0" t="n">
        <f aca="false">+D88-C88</f>
        <v>-0.4</v>
      </c>
    </row>
    <row collapsed="false" customFormat="false" customHeight="false" hidden="false" ht="12.65" outlineLevel="0" r="89">
      <c r="B89" s="0" t="s">
        <v>336</v>
      </c>
      <c r="C89" s="4" t="n">
        <v>6.4</v>
      </c>
      <c r="D89" s="106" t="n">
        <v>6</v>
      </c>
      <c r="E89" s="99" t="n">
        <v>6.1</v>
      </c>
      <c r="F89" s="100" t="n">
        <v>1296</v>
      </c>
      <c r="G89" s="94" t="n">
        <f aca="false">+F89-H89</f>
        <v>836</v>
      </c>
      <c r="H89" s="74" t="n">
        <v>460</v>
      </c>
      <c r="I89" s="100"/>
      <c r="J89" s="101"/>
      <c r="K89" s="102"/>
      <c r="L89" s="100"/>
      <c r="M89" s="103" t="n">
        <f aca="false">SUM(F78:F89)</f>
        <v>19542</v>
      </c>
      <c r="N89" s="104" t="s">
        <v>347</v>
      </c>
      <c r="O89" s="0" t="n">
        <f aca="false">+D89-C89</f>
        <v>-0.4</v>
      </c>
    </row>
    <row collapsed="false" customFormat="false" customHeight="false" hidden="false" ht="12.65" outlineLevel="0" r="90">
      <c r="B90" s="0" t="s">
        <v>294</v>
      </c>
      <c r="C90" s="4" t="n">
        <v>10.4</v>
      </c>
      <c r="D90" s="106" t="n">
        <v>10</v>
      </c>
      <c r="E90" s="99" t="n">
        <v>10.3</v>
      </c>
      <c r="F90" s="100" t="n">
        <v>733</v>
      </c>
      <c r="G90" s="94" t="n">
        <f aca="false">+F90-H90</f>
        <v>273</v>
      </c>
      <c r="H90" s="74" t="n">
        <v>460</v>
      </c>
      <c r="I90" s="100"/>
      <c r="J90" s="101"/>
      <c r="K90" s="102"/>
      <c r="L90" s="100"/>
      <c r="M90" s="103" t="n">
        <f aca="false">SUM(F79:F90)</f>
        <v>19437</v>
      </c>
      <c r="N90" s="104" t="s">
        <v>348</v>
      </c>
      <c r="O90" s="0" t="n">
        <f aca="false">+D90-C90</f>
        <v>-0.4</v>
      </c>
    </row>
    <row collapsed="false" customFormat="false" customHeight="false" hidden="false" ht="12.65" outlineLevel="0" r="91">
      <c r="B91" s="0" t="s">
        <v>337</v>
      </c>
      <c r="C91" s="4" t="n">
        <v>14.4</v>
      </c>
      <c r="D91" s="106" t="n">
        <v>14</v>
      </c>
      <c r="E91" s="99" t="n">
        <v>14.3</v>
      </c>
      <c r="F91" s="100" t="n">
        <v>631</v>
      </c>
      <c r="G91" s="94" t="n">
        <f aca="false">+F91-H91</f>
        <v>171</v>
      </c>
      <c r="H91" s="74" t="n">
        <v>460</v>
      </c>
      <c r="I91" s="100"/>
      <c r="J91" s="101"/>
      <c r="K91" s="102"/>
      <c r="L91" s="100"/>
      <c r="M91" s="103" t="n">
        <f aca="false">SUM(F80:F91)</f>
        <v>19432</v>
      </c>
      <c r="N91" s="104" t="s">
        <v>349</v>
      </c>
      <c r="O91" s="0" t="n">
        <f aca="false">+D91-C91</f>
        <v>-0.4</v>
      </c>
    </row>
    <row collapsed="false" customFormat="false" customHeight="false" hidden="false" ht="12.65" outlineLevel="0" r="92">
      <c r="B92" s="0" t="s">
        <v>338</v>
      </c>
      <c r="C92" s="4" t="n">
        <v>18.1</v>
      </c>
      <c r="D92" s="106" t="n">
        <v>18</v>
      </c>
      <c r="E92" s="99" t="n">
        <v>17.5</v>
      </c>
      <c r="F92" s="100" t="n">
        <v>851</v>
      </c>
      <c r="G92" s="94" t="n">
        <f aca="false">+F92-H92</f>
        <v>391</v>
      </c>
      <c r="H92" s="74" t="n">
        <v>460</v>
      </c>
      <c r="I92" s="100"/>
      <c r="J92" s="101"/>
      <c r="K92" s="102"/>
      <c r="L92" s="100"/>
      <c r="M92" s="103" t="n">
        <f aca="false">SUM(F81:F92)</f>
        <v>19537</v>
      </c>
      <c r="N92" s="104"/>
      <c r="O92" s="0" t="n">
        <f aca="false">+D92-C92</f>
        <v>-0.100000000000001</v>
      </c>
    </row>
    <row collapsed="false" customFormat="false" customHeight="false" hidden="false" ht="12.65" outlineLevel="0" r="93">
      <c r="B93" s="0" t="s">
        <v>339</v>
      </c>
      <c r="C93" s="4" t="n">
        <v>16.9</v>
      </c>
      <c r="D93" s="106" t="n">
        <v>16</v>
      </c>
      <c r="E93" s="99" t="n">
        <v>16.5</v>
      </c>
      <c r="F93" s="107" t="n">
        <v>637</v>
      </c>
      <c r="G93" s="94" t="n">
        <f aca="false">+F93-H93</f>
        <v>177</v>
      </c>
      <c r="H93" s="74" t="n">
        <v>460</v>
      </c>
      <c r="I93" s="107"/>
      <c r="J93" s="108"/>
      <c r="K93" s="109"/>
      <c r="L93" s="107"/>
      <c r="M93" s="110" t="n">
        <f aca="false">SUM(F82:F93)</f>
        <v>19667</v>
      </c>
      <c r="N93" s="104"/>
      <c r="O93" s="0" t="n">
        <f aca="false">+D93-C93</f>
        <v>-0.899999999999999</v>
      </c>
    </row>
    <row collapsed="false" customFormat="false" customHeight="false" hidden="false" ht="12.65" outlineLevel="0" r="94">
      <c r="B94" s="0" t="s">
        <v>340</v>
      </c>
      <c r="C94" s="4" t="n">
        <v>12.6</v>
      </c>
      <c r="D94" s="106" t="n">
        <v>12</v>
      </c>
      <c r="E94" s="99" t="n">
        <v>12.4</v>
      </c>
      <c r="F94" s="107" t="n">
        <v>735</v>
      </c>
      <c r="G94" s="94" t="n">
        <f aca="false">+F94-H94</f>
        <v>275</v>
      </c>
      <c r="H94" s="74" t="n">
        <v>460</v>
      </c>
      <c r="I94" s="107"/>
      <c r="J94" s="108"/>
      <c r="K94" s="109"/>
      <c r="L94" s="107"/>
      <c r="M94" s="110" t="n">
        <f aca="false">SUM(F83:F94)</f>
        <v>19658</v>
      </c>
      <c r="N94" s="104"/>
      <c r="O94" s="0" t="n">
        <f aca="false">+D94-C94</f>
        <v>-0.6</v>
      </c>
    </row>
    <row collapsed="false" customFormat="false" customHeight="false" hidden="false" ht="12.65" outlineLevel="0" r="95">
      <c r="B95" s="0" t="s">
        <v>341</v>
      </c>
      <c r="C95" s="4" t="n">
        <v>7.9</v>
      </c>
      <c r="D95" s="106" t="n">
        <v>7</v>
      </c>
      <c r="E95" s="111" t="n">
        <v>7.9</v>
      </c>
      <c r="F95" s="112" t="n">
        <v>1348</v>
      </c>
      <c r="G95" s="94" t="n">
        <f aca="false">+F95-H95</f>
        <v>888</v>
      </c>
      <c r="H95" s="74" t="n">
        <v>460</v>
      </c>
      <c r="I95" s="112"/>
      <c r="J95" s="113"/>
      <c r="K95" s="114"/>
      <c r="L95" s="112"/>
      <c r="M95" s="115" t="n">
        <f aca="false">SUM(F84:F95)</f>
        <v>19418</v>
      </c>
      <c r="N95" s="116" t="s">
        <v>350</v>
      </c>
      <c r="O95" s="0" t="n">
        <f aca="false">+D95-C95</f>
        <v>-0.9</v>
      </c>
    </row>
    <row collapsed="false" customFormat="false" customHeight="false" hidden="false" ht="12.65" outlineLevel="0" r="96">
      <c r="B96" s="0" t="s">
        <v>342</v>
      </c>
      <c r="C96" s="4" t="n">
        <v>0.6</v>
      </c>
      <c r="D96" s="0" t="n">
        <v>0</v>
      </c>
      <c r="E96" s="99" t="n">
        <v>0.7</v>
      </c>
      <c r="F96" s="100" t="n">
        <v>1807</v>
      </c>
      <c r="G96" s="94" t="n">
        <f aca="false">+F96-H96</f>
        <v>1347</v>
      </c>
      <c r="H96" s="74" t="n">
        <v>460</v>
      </c>
      <c r="I96" s="100"/>
      <c r="J96" s="101"/>
      <c r="K96" s="102"/>
      <c r="L96" s="100" t="n">
        <v>0</v>
      </c>
      <c r="M96" s="103" t="n">
        <f aca="false">SUM(F85:F96)</f>
        <v>19535</v>
      </c>
      <c r="N96" s="104"/>
      <c r="O96" s="0" t="n">
        <f aca="false">+D96-C96</f>
        <v>-0.6</v>
      </c>
    </row>
    <row collapsed="false" customFormat="false" customHeight="false" hidden="false" ht="12.65" outlineLevel="0" r="97">
      <c r="B97" s="0" t="s">
        <v>344</v>
      </c>
      <c r="C97" s="4" t="n">
        <v>-6.1</v>
      </c>
      <c r="D97" s="0" t="n">
        <v>-6.5</v>
      </c>
      <c r="E97" s="99" t="n">
        <v>-6</v>
      </c>
      <c r="F97" s="103" t="n">
        <v>2664</v>
      </c>
      <c r="G97" s="94" t="n">
        <f aca="false">+F97-H97</f>
        <v>2204</v>
      </c>
      <c r="H97" s="74" t="n">
        <v>460</v>
      </c>
      <c r="I97" s="103" t="n">
        <v>662</v>
      </c>
      <c r="J97" s="117" t="n">
        <f aca="false">+I97/24/31</f>
        <v>0.889784946236559</v>
      </c>
      <c r="K97" s="118"/>
      <c r="L97" s="103" t="n">
        <v>121</v>
      </c>
      <c r="M97" s="103" t="n">
        <f aca="false">SUM(F86:F97)</f>
        <v>19070</v>
      </c>
      <c r="N97" s="104"/>
      <c r="O97" s="0" t="n">
        <f aca="false">+D97-C97</f>
        <v>-0.4</v>
      </c>
    </row>
    <row collapsed="false" customFormat="true" customHeight="false" hidden="false" ht="12.65" outlineLevel="0" r="98" s="119">
      <c r="A98" s="119" t="n">
        <v>2011</v>
      </c>
      <c r="B98" s="119" t="s">
        <v>332</v>
      </c>
      <c r="C98" s="120" t="n">
        <v>-0.4</v>
      </c>
      <c r="D98" s="119" t="n">
        <v>-1</v>
      </c>
      <c r="E98" s="121" t="n">
        <v>-0.7</v>
      </c>
      <c r="F98" s="122" t="n">
        <v>1954</v>
      </c>
      <c r="G98" s="94" t="n">
        <f aca="false">+F98-H98</f>
        <v>1494</v>
      </c>
      <c r="H98" s="123" t="n">
        <v>460</v>
      </c>
      <c r="I98" s="122" t="n">
        <v>639</v>
      </c>
      <c r="J98" s="124" t="n">
        <f aca="false">+I98/24/31</f>
        <v>0.858870967741935</v>
      </c>
      <c r="K98" s="21"/>
      <c r="L98" s="122" t="n">
        <v>7</v>
      </c>
      <c r="M98" s="125" t="n">
        <f aca="false">SUM(F87:F98)</f>
        <v>17381</v>
      </c>
      <c r="N98" s="126" t="s">
        <v>351</v>
      </c>
      <c r="O98" s="119" t="n">
        <f aca="false">+D98-C98</f>
        <v>-0.6</v>
      </c>
      <c r="P98" s="127"/>
      <c r="Q98" s="128"/>
      <c r="R98" s="127"/>
    </row>
    <row collapsed="false" customFormat="true" customHeight="false" hidden="false" ht="12.65" outlineLevel="0" r="99" s="119">
      <c r="B99" s="119" t="s">
        <v>334</v>
      </c>
      <c r="C99" s="129" t="n">
        <v>-2.3</v>
      </c>
      <c r="D99" s="127" t="n">
        <v>-1.6</v>
      </c>
      <c r="E99" s="121" t="n">
        <v>-2.8</v>
      </c>
      <c r="F99" s="125" t="n">
        <v>1835</v>
      </c>
      <c r="G99" s="125" t="n">
        <v>1425</v>
      </c>
      <c r="H99" s="125" t="n">
        <f aca="false">+F99-G99</f>
        <v>410</v>
      </c>
      <c r="I99" s="125" t="n">
        <v>559</v>
      </c>
      <c r="J99" s="124" t="n">
        <f aca="false">+I99/24/28</f>
        <v>0.831845238095238</v>
      </c>
      <c r="K99" s="130" t="n">
        <f aca="false">+G99/I99</f>
        <v>2.54919499105546</v>
      </c>
      <c r="L99" s="125" t="n">
        <v>56</v>
      </c>
      <c r="M99" s="125" t="n">
        <f aca="false">SUM(F88:F99)</f>
        <v>16438</v>
      </c>
      <c r="N99" s="126"/>
      <c r="O99" s="119" t="n">
        <f aca="false">+D99-C99</f>
        <v>0.7</v>
      </c>
      <c r="P99" s="127"/>
      <c r="Q99" s="128"/>
      <c r="R99" s="127"/>
    </row>
    <row collapsed="false" customFormat="true" customHeight="false" hidden="false" ht="12.65" outlineLevel="0" r="100" s="119">
      <c r="B100" s="119" t="s">
        <v>292</v>
      </c>
      <c r="C100" s="120" t="n">
        <v>1.8</v>
      </c>
      <c r="D100" s="127" t="n">
        <v>1.8</v>
      </c>
      <c r="E100" s="121" t="n">
        <v>1.4</v>
      </c>
      <c r="F100" s="125" t="n">
        <v>1475</v>
      </c>
      <c r="G100" s="125" t="n">
        <v>968</v>
      </c>
      <c r="H100" s="125" t="n">
        <f aca="false">+F100-G100</f>
        <v>507</v>
      </c>
      <c r="I100" s="125" t="n">
        <v>478</v>
      </c>
      <c r="J100" s="124" t="n">
        <f aca="false">+I100/24/31</f>
        <v>0.64247311827957</v>
      </c>
      <c r="K100" s="130" t="n">
        <f aca="false">+G100/I100</f>
        <v>2.02510460251046</v>
      </c>
      <c r="L100" s="125" t="n">
        <v>0</v>
      </c>
      <c r="M100" s="125" t="n">
        <f aca="false">SUM(F89:F100)</f>
        <v>15966</v>
      </c>
      <c r="N100" s="126"/>
      <c r="O100" s="119" t="n">
        <f aca="false">+D100-C100</f>
        <v>0</v>
      </c>
      <c r="P100" s="127"/>
      <c r="Q100" s="128"/>
      <c r="R100" s="127"/>
    </row>
    <row collapsed="false" customFormat="true" customHeight="false" hidden="false" ht="12.65" outlineLevel="0" r="101" s="119">
      <c r="B101" s="119" t="s">
        <v>293</v>
      </c>
      <c r="C101" s="129" t="n">
        <v>8.6</v>
      </c>
      <c r="D101" s="127" t="n">
        <v>9.3</v>
      </c>
      <c r="E101" s="131" t="n">
        <v>8.1</v>
      </c>
      <c r="F101" s="125" t="n">
        <v>857</v>
      </c>
      <c r="G101" s="125" t="n">
        <v>444</v>
      </c>
      <c r="H101" s="125" t="n">
        <f aca="false">+F101-G101</f>
        <v>413</v>
      </c>
      <c r="I101" s="125" t="n">
        <v>200</v>
      </c>
      <c r="J101" s="124" t="n">
        <f aca="false">+I101/24/30</f>
        <v>0.277777777777778</v>
      </c>
      <c r="K101" s="130" t="n">
        <f aca="false">+G101/I101</f>
        <v>2.22</v>
      </c>
      <c r="L101" s="125" t="n">
        <v>0</v>
      </c>
      <c r="M101" s="125" t="n">
        <f aca="false">SUM(F90:F101)</f>
        <v>15527</v>
      </c>
      <c r="N101" s="126"/>
      <c r="O101" s="119" t="n">
        <f aca="false">+D101-C101</f>
        <v>0.700000000000001</v>
      </c>
      <c r="P101" s="127"/>
      <c r="Q101" s="128"/>
      <c r="R101" s="127"/>
    </row>
    <row collapsed="false" customFormat="true" customHeight="false" hidden="false" ht="12.65" outlineLevel="0" r="102" s="127">
      <c r="B102" s="127" t="s">
        <v>294</v>
      </c>
      <c r="C102" s="129" t="n">
        <v>11.1</v>
      </c>
      <c r="D102" s="127" t="n">
        <v>11</v>
      </c>
      <c r="E102" s="121" t="n">
        <v>11</v>
      </c>
      <c r="F102" s="125" t="n">
        <v>588</v>
      </c>
      <c r="G102" s="125" t="n">
        <v>232</v>
      </c>
      <c r="H102" s="125" t="n">
        <f aca="false">+F102-G102</f>
        <v>356</v>
      </c>
      <c r="I102" s="125" t="n">
        <v>97</v>
      </c>
      <c r="J102" s="124" t="n">
        <f aca="false">+I102/24/31</f>
        <v>0.130376344086022</v>
      </c>
      <c r="K102" s="130" t="n">
        <f aca="false">+G102/I102</f>
        <v>2.39175257731959</v>
      </c>
      <c r="L102" s="125" t="n">
        <v>1</v>
      </c>
      <c r="M102" s="125" t="n">
        <f aca="false">SUM(F91:F102)</f>
        <v>15382</v>
      </c>
      <c r="N102" s="126" t="s">
        <v>352</v>
      </c>
      <c r="O102" s="119" t="n">
        <f aca="false">+D102-C102</f>
        <v>-0.0999999999999996</v>
      </c>
      <c r="Q102" s="128"/>
    </row>
    <row collapsed="false" customFormat="true" customHeight="false" hidden="false" ht="12.65" outlineLevel="0" r="103" s="127">
      <c r="B103" s="127" t="s">
        <v>297</v>
      </c>
      <c r="C103" s="129" t="n">
        <v>15</v>
      </c>
      <c r="D103" s="127" t="n">
        <v>16</v>
      </c>
      <c r="E103" s="121" t="n">
        <v>15.1</v>
      </c>
      <c r="F103" s="125" t="n">
        <v>473</v>
      </c>
      <c r="G103" s="125" t="n">
        <v>97</v>
      </c>
      <c r="H103" s="125" t="n">
        <f aca="false">+F103-G103</f>
        <v>376</v>
      </c>
      <c r="I103" s="125" t="n">
        <v>34</v>
      </c>
      <c r="J103" s="124" t="n">
        <f aca="false">+I103/24/30</f>
        <v>0.0472222222222222</v>
      </c>
      <c r="K103" s="130" t="n">
        <f aca="false">+G103/I103</f>
        <v>2.85294117647059</v>
      </c>
      <c r="L103" s="125" t="n">
        <v>0</v>
      </c>
      <c r="M103" s="125" t="n">
        <f aca="false">SUM(F92:F103)</f>
        <v>15224</v>
      </c>
      <c r="N103" s="126"/>
      <c r="O103" s="119" t="n">
        <f aca="false">+D103-C103</f>
        <v>1</v>
      </c>
      <c r="Q103" s="128"/>
    </row>
    <row collapsed="false" customFormat="true" customHeight="false" hidden="false" ht="12.65" outlineLevel="0" r="104" s="127">
      <c r="B104" s="127" t="s">
        <v>299</v>
      </c>
      <c r="C104" s="129" t="n">
        <v>18.1</v>
      </c>
      <c r="D104" s="127" t="n">
        <v>18</v>
      </c>
      <c r="E104" s="121" t="n">
        <v>17.7</v>
      </c>
      <c r="F104" s="125" t="n">
        <v>718</v>
      </c>
      <c r="G104" s="125" t="n">
        <v>117</v>
      </c>
      <c r="H104" s="125" t="n">
        <f aca="false">+F104-G104</f>
        <v>601</v>
      </c>
      <c r="I104" s="125" t="n">
        <v>41</v>
      </c>
      <c r="J104" s="124" t="n">
        <f aca="false">+I104/24/31</f>
        <v>0.0551075268817204</v>
      </c>
      <c r="K104" s="130" t="n">
        <f aca="false">+G104/I104</f>
        <v>2.85365853658537</v>
      </c>
      <c r="L104" s="125" t="n">
        <v>0</v>
      </c>
      <c r="M104" s="125" t="n">
        <f aca="false">SUM(F93:F104)</f>
        <v>15091</v>
      </c>
      <c r="N104" s="126"/>
      <c r="O104" s="127" t="n">
        <f aca="false">+D104-C104</f>
        <v>-0.100000000000001</v>
      </c>
      <c r="Q104" s="128"/>
    </row>
    <row collapsed="false" customFormat="true" customHeight="false" hidden="false" ht="12.65" outlineLevel="0" r="105" s="127">
      <c r="B105" s="127" t="s">
        <v>353</v>
      </c>
      <c r="C105" s="129" t="n">
        <v>17.2</v>
      </c>
      <c r="D105" s="127" t="n">
        <v>17.2</v>
      </c>
      <c r="E105" s="121" t="n">
        <v>17.2</v>
      </c>
      <c r="F105" s="125" t="n">
        <v>518</v>
      </c>
      <c r="G105" s="125" t="n">
        <v>87</v>
      </c>
      <c r="H105" s="125" t="n">
        <f aca="false">+F105-G105</f>
        <v>431</v>
      </c>
      <c r="I105" s="125" t="n">
        <v>29</v>
      </c>
      <c r="J105" s="124" t="n">
        <f aca="false">+I105/24/30</f>
        <v>0.0402777777777778</v>
      </c>
      <c r="K105" s="130" t="n">
        <f aca="false">+G105/I105</f>
        <v>3</v>
      </c>
      <c r="L105" s="125" t="n">
        <v>1</v>
      </c>
      <c r="M105" s="125" t="n">
        <f aca="false">SUM(F94:F105)</f>
        <v>14972</v>
      </c>
      <c r="N105" s="126"/>
      <c r="Q105" s="128"/>
    </row>
    <row collapsed="false" customFormat="true" customHeight="false" hidden="false" ht="12.65" outlineLevel="0" r="106" s="132">
      <c r="B106" s="132" t="s">
        <v>354</v>
      </c>
      <c r="C106" s="133" t="n">
        <v>13.9</v>
      </c>
      <c r="D106" s="132" t="n">
        <v>14.1</v>
      </c>
      <c r="E106" s="134" t="n">
        <v>14.1</v>
      </c>
      <c r="F106" s="135" t="n">
        <v>549</v>
      </c>
      <c r="G106" s="135" t="n">
        <v>156</v>
      </c>
      <c r="H106" s="136" t="n">
        <f aca="false">+F106-G106</f>
        <v>393</v>
      </c>
      <c r="I106" s="135" t="n">
        <v>57</v>
      </c>
      <c r="J106" s="124" t="n">
        <f aca="false">+I106/24/30</f>
        <v>0.0791666666666667</v>
      </c>
      <c r="K106" s="133" t="n">
        <f aca="false">+G106/I106</f>
        <v>2.73684210526316</v>
      </c>
      <c r="L106" s="136" t="n">
        <v>0</v>
      </c>
      <c r="M106" s="136" t="n">
        <f aca="false">SUM(F95:F106)</f>
        <v>14786</v>
      </c>
      <c r="N106" s="137" t="s">
        <v>355</v>
      </c>
      <c r="Q106" s="138"/>
    </row>
    <row collapsed="false" customFormat="true" customHeight="false" hidden="false" ht="12.65" outlineLevel="0" r="107" s="127">
      <c r="B107" s="127" t="s">
        <v>356</v>
      </c>
      <c r="C107" s="129" t="n">
        <v>10.4</v>
      </c>
      <c r="D107" s="127" t="n">
        <v>10.1</v>
      </c>
      <c r="E107" s="130" t="n">
        <v>10.2</v>
      </c>
      <c r="F107" s="125" t="n">
        <v>883</v>
      </c>
      <c r="G107" s="125" t="n">
        <v>320</v>
      </c>
      <c r="H107" s="125" t="n">
        <f aca="false">+F107-G107</f>
        <v>563</v>
      </c>
      <c r="I107" s="125" t="n">
        <v>135</v>
      </c>
      <c r="J107" s="124" t="n">
        <f aca="false">+I107/24/31</f>
        <v>0.181451612903226</v>
      </c>
      <c r="K107" s="133" t="n">
        <f aca="false">+G107/I107</f>
        <v>2.37037037037037</v>
      </c>
      <c r="L107" s="136" t="n">
        <v>1</v>
      </c>
      <c r="M107" s="136" t="n">
        <f aca="false">SUM(F96:F107)</f>
        <v>14321</v>
      </c>
      <c r="N107" s="127" t="s">
        <v>357</v>
      </c>
      <c r="Q107" s="128"/>
    </row>
    <row collapsed="false" customFormat="true" customHeight="false" hidden="false" ht="12.65" outlineLevel="0" r="108" s="127">
      <c r="B108" s="127" t="s">
        <v>358</v>
      </c>
      <c r="C108" s="129" t="n">
        <v>6.6</v>
      </c>
      <c r="D108" s="127" t="n">
        <v>6.6</v>
      </c>
      <c r="E108" s="130" t="n">
        <v>6.6</v>
      </c>
      <c r="F108" s="125" t="n">
        <v>1057</v>
      </c>
      <c r="G108" s="125" t="n">
        <v>515</v>
      </c>
      <c r="H108" s="125" t="n">
        <f aca="false">+F108-G108</f>
        <v>542</v>
      </c>
      <c r="I108" s="125" t="n">
        <v>233</v>
      </c>
      <c r="J108" s="124" t="n">
        <f aca="false">+I108/24/30</f>
        <v>0.323611111111111</v>
      </c>
      <c r="K108" s="133" t="n">
        <f aca="false">+G108/I108</f>
        <v>2.21030042918455</v>
      </c>
      <c r="L108" s="136" t="n">
        <v>1</v>
      </c>
      <c r="M108" s="136" t="n">
        <f aca="false">SUM(F97:F108)</f>
        <v>13571</v>
      </c>
      <c r="N108" s="127" t="s">
        <v>359</v>
      </c>
      <c r="Q108" s="128"/>
    </row>
    <row collapsed="false" customFormat="true" customHeight="false" hidden="false" ht="12.65" outlineLevel="0" r="109" s="132">
      <c r="B109" s="132" t="s">
        <v>360</v>
      </c>
      <c r="C109" s="133" t="n">
        <v>4.8</v>
      </c>
      <c r="D109" s="133" t="n">
        <v>5</v>
      </c>
      <c r="E109" s="133" t="n">
        <v>4.3</v>
      </c>
      <c r="F109" s="136" t="n">
        <v>2007</v>
      </c>
      <c r="G109" s="136" t="n">
        <v>718</v>
      </c>
      <c r="H109" s="136" t="n">
        <f aca="false">+F109-G109</f>
        <v>1289</v>
      </c>
      <c r="I109" s="136" t="n">
        <v>339</v>
      </c>
      <c r="J109" s="124" t="n">
        <f aca="false">+I109/24/31</f>
        <v>0.455645161290323</v>
      </c>
      <c r="K109" s="133" t="n">
        <f aca="false">+G109/I109</f>
        <v>2.11799410029499</v>
      </c>
      <c r="L109" s="136" t="n">
        <v>1</v>
      </c>
      <c r="M109" s="136" t="n">
        <f aca="false">SUM(F98:F109)</f>
        <v>12914</v>
      </c>
      <c r="N109" s="132" t="s">
        <v>361</v>
      </c>
      <c r="Q109" s="138"/>
    </row>
    <row collapsed="false" customFormat="true" customHeight="false" hidden="false" ht="12.65" outlineLevel="0" r="110" s="125">
      <c r="A110" s="125" t="n">
        <v>2012</v>
      </c>
      <c r="B110" s="125" t="s">
        <v>332</v>
      </c>
      <c r="C110" s="129"/>
      <c r="D110" s="130" t="n">
        <v>0</v>
      </c>
      <c r="E110" s="130" t="n">
        <v>0.6</v>
      </c>
      <c r="F110" s="125" t="n">
        <v>1558</v>
      </c>
      <c r="G110" s="125" t="n">
        <v>920</v>
      </c>
      <c r="H110" s="136" t="n">
        <f aca="false">+F110-G110</f>
        <v>638</v>
      </c>
      <c r="I110" s="125" t="n">
        <v>445</v>
      </c>
      <c r="J110" s="124" t="n">
        <f aca="false">+I110/24/31</f>
        <v>0.598118279569893</v>
      </c>
      <c r="K110" s="133" t="n">
        <f aca="false">+G110/I110</f>
        <v>2.06741573033708</v>
      </c>
      <c r="L110" s="136" t="n">
        <v>1</v>
      </c>
      <c r="M110" s="136" t="n">
        <f aca="false">SUM(F99:F110)</f>
        <v>12518</v>
      </c>
      <c r="N110" s="125" t="s">
        <v>362</v>
      </c>
      <c r="P110" s="130"/>
      <c r="Q110" s="139"/>
      <c r="R110" s="139"/>
    </row>
    <row collapsed="false" customFormat="true" customHeight="false" hidden="false" ht="12.65" outlineLevel="0" r="111" s="127">
      <c r="B111" s="127" t="s">
        <v>334</v>
      </c>
      <c r="C111" s="140"/>
      <c r="D111" s="127" t="n">
        <v>-0.3</v>
      </c>
      <c r="E111" s="130" t="n">
        <v>-0.6</v>
      </c>
      <c r="F111" s="125" t="n">
        <v>1346</v>
      </c>
      <c r="G111" s="125" t="n">
        <v>943</v>
      </c>
      <c r="H111" s="136" t="n">
        <f aca="false">+F111-G111</f>
        <v>403</v>
      </c>
      <c r="I111" s="125" t="n">
        <v>457</v>
      </c>
      <c r="J111" s="124" t="n">
        <f aca="false">+I111/24/29</f>
        <v>0.656609195402299</v>
      </c>
      <c r="K111" s="133" t="n">
        <f aca="false">+G111/I111</f>
        <v>2.06345733041575</v>
      </c>
      <c r="L111" s="136" t="n">
        <v>2</v>
      </c>
      <c r="M111" s="136" t="n">
        <f aca="false">SUM(F100:F111)</f>
        <v>12029</v>
      </c>
      <c r="N111" s="127" t="s">
        <v>363</v>
      </c>
      <c r="Q111" s="141"/>
      <c r="R111" s="142"/>
    </row>
    <row collapsed="false" customFormat="true" customHeight="false" hidden="false" ht="12.65" outlineLevel="0" r="112" s="127">
      <c r="B112" s="132" t="s">
        <v>335</v>
      </c>
      <c r="C112" s="129"/>
      <c r="D112" s="127" t="n">
        <v>5.5</v>
      </c>
      <c r="E112" s="130" t="n">
        <v>4.9</v>
      </c>
      <c r="F112" s="125" t="n">
        <v>961</v>
      </c>
      <c r="G112" s="125" t="n">
        <v>574</v>
      </c>
      <c r="H112" s="139" t="n">
        <f aca="false">+F112-G112</f>
        <v>387</v>
      </c>
      <c r="I112" s="125" t="n">
        <v>268</v>
      </c>
      <c r="J112" s="124" t="n">
        <f aca="false">+I112/24/31</f>
        <v>0.360215053763441</v>
      </c>
      <c r="K112" s="133" t="n">
        <f aca="false">+G112/I112</f>
        <v>2.14179104477612</v>
      </c>
      <c r="L112" s="136" t="n">
        <v>0</v>
      </c>
      <c r="M112" s="136" t="n">
        <f aca="false">SUM(F101:F112)</f>
        <v>11515</v>
      </c>
      <c r="Q112" s="141"/>
      <c r="R112" s="142"/>
    </row>
    <row collapsed="false" customFormat="true" customHeight="false" hidden="false" ht="12.65" outlineLevel="0" r="113" s="66">
      <c r="B113" s="54" t="s">
        <v>336</v>
      </c>
      <c r="C113" s="31"/>
      <c r="E113" s="70" t="n">
        <v>6.4</v>
      </c>
      <c r="F113" s="54" t="n">
        <v>957</v>
      </c>
      <c r="G113" s="54" t="n">
        <v>519</v>
      </c>
      <c r="H113" s="139" t="n">
        <f aca="false">+F113-G113</f>
        <v>438</v>
      </c>
      <c r="I113" s="54" t="n">
        <v>238</v>
      </c>
      <c r="J113" s="124" t="n">
        <f aca="false">+I113/24/31</f>
        <v>0.31989247311828</v>
      </c>
      <c r="K113" s="133" t="n">
        <f aca="false">+G113/I113</f>
        <v>2.18067226890756</v>
      </c>
      <c r="L113" s="54" t="n">
        <v>1</v>
      </c>
      <c r="M113" s="136" t="n">
        <f aca="false">SUM(F102:F113)</f>
        <v>11615</v>
      </c>
      <c r="Q113" s="143"/>
      <c r="R113" s="32"/>
    </row>
    <row collapsed="false" customFormat="true" customHeight="false" hidden="false" ht="12.65" outlineLevel="0" r="114" s="66">
      <c r="B114" s="66" t="s">
        <v>294</v>
      </c>
      <c r="C114" s="31"/>
      <c r="E114" s="70" t="n">
        <v>11.9</v>
      </c>
      <c r="F114" s="54" t="n">
        <v>481</v>
      </c>
      <c r="G114" s="54" t="n">
        <v>197</v>
      </c>
      <c r="H114" s="139" t="n">
        <f aca="false">+F114-G114</f>
        <v>284</v>
      </c>
      <c r="I114" s="54" t="n">
        <v>80</v>
      </c>
      <c r="J114" s="124" t="n">
        <f aca="false">+I114/24/31</f>
        <v>0.10752688172043</v>
      </c>
      <c r="K114" s="133" t="n">
        <f aca="false">+G114/I114</f>
        <v>2.4625</v>
      </c>
      <c r="L114" s="54" t="n">
        <v>0</v>
      </c>
      <c r="M114" s="136" t="n">
        <f aca="false">SUM(F103:F114)</f>
        <v>11508</v>
      </c>
      <c r="N114" s="66" t="s">
        <v>364</v>
      </c>
      <c r="Q114" s="143"/>
      <c r="R114" s="32"/>
    </row>
    <row collapsed="false" customFormat="true" customHeight="false" hidden="false" ht="12.65" outlineLevel="0" r="115" s="66">
      <c r="B115" s="48" t="s">
        <v>337</v>
      </c>
      <c r="C115" s="31"/>
      <c r="E115" s="70" t="n">
        <f aca="false">värmepumpdata!AG527</f>
        <v>13.2</v>
      </c>
      <c r="F115" s="54" t="n">
        <f aca="false">värmepumpdata!B527</f>
        <v>407</v>
      </c>
      <c r="G115" s="54" t="n">
        <f aca="false">värmepumpdata!C527</f>
        <v>86</v>
      </c>
      <c r="H115" s="139" t="n">
        <f aca="false">+F115-G115</f>
        <v>321</v>
      </c>
      <c r="I115" s="54" t="n">
        <f aca="false">värmepumpdata!AK527</f>
        <v>29</v>
      </c>
      <c r="J115" s="124" t="n">
        <f aca="false">+I115/24/31</f>
        <v>0.0389784946236559</v>
      </c>
      <c r="K115" s="133" t="n">
        <f aca="false">+G115/I115</f>
        <v>2.96551724137931</v>
      </c>
      <c r="L115" s="54" t="n">
        <f aca="false">värmepumpdata!AC527</f>
        <v>1</v>
      </c>
      <c r="M115" s="136" t="n">
        <f aca="false">SUM(F104:F115)</f>
        <v>11442</v>
      </c>
      <c r="Q115" s="143"/>
      <c r="R115" s="32"/>
    </row>
    <row collapsed="false" customFormat="true" customHeight="false" hidden="false" ht="12.65" outlineLevel="0" r="116" s="66">
      <c r="B116" s="54" t="s">
        <v>299</v>
      </c>
      <c r="C116" s="31"/>
      <c r="E116" s="70" t="n">
        <v>16.4</v>
      </c>
      <c r="F116" s="54" t="n">
        <f aca="false">värmepumpdata!B533</f>
        <v>675</v>
      </c>
      <c r="G116" s="54" t="n">
        <f aca="false">värmepumpdata!C533</f>
        <v>111</v>
      </c>
      <c r="H116" s="139" t="n">
        <f aca="false">+F116-G116</f>
        <v>564</v>
      </c>
      <c r="I116" s="54" t="n">
        <f aca="false">värmepumpdata!AK533</f>
        <v>40</v>
      </c>
      <c r="J116" s="124" t="n">
        <f aca="false">+I116/24/31</f>
        <v>0.0537634408602151</v>
      </c>
      <c r="K116" s="133" t="n">
        <f aca="false">+G116/I116</f>
        <v>2.775</v>
      </c>
      <c r="L116" s="54" t="n">
        <f aca="false">värmepumpdata!AC533</f>
        <v>0</v>
      </c>
      <c r="M116" s="136" t="n">
        <f aca="false">SUM(F105:F116)</f>
        <v>11399</v>
      </c>
      <c r="Q116" s="143"/>
      <c r="R116" s="32"/>
    </row>
    <row collapsed="false" customFormat="false" customHeight="false" hidden="false" ht="12.65" outlineLevel="0" r="117">
      <c r="B117" s="66" t="s">
        <v>353</v>
      </c>
      <c r="E117" s="144" t="n">
        <f aca="false">värmepumpdata!AG539</f>
        <v>16.8</v>
      </c>
      <c r="F117" s="145" t="n">
        <f aca="false">värmepumpdata!B539</f>
        <v>370</v>
      </c>
      <c r="G117" s="145" t="n">
        <f aca="false">värmepumpdata!C539</f>
        <v>74</v>
      </c>
      <c r="H117" s="146" t="n">
        <f aca="false">+F117-G117</f>
        <v>296</v>
      </c>
      <c r="I117" s="145" t="n">
        <f aca="false">värmepumpdata!AK539</f>
        <v>24</v>
      </c>
      <c r="J117" s="147" t="n">
        <f aca="false">+I117/24/31</f>
        <v>0.032258064516129</v>
      </c>
      <c r="K117" s="148" t="n">
        <f aca="false">+G117/I117</f>
        <v>3.08333333333333</v>
      </c>
      <c r="L117" s="145" t="n">
        <f aca="false">värmepumpdata!AC539</f>
        <v>1</v>
      </c>
      <c r="M117" s="149" t="n">
        <f aca="false">SUM(F106:F117)</f>
        <v>11251</v>
      </c>
      <c r="Q117" s="143"/>
      <c r="R117" s="32"/>
    </row>
    <row collapsed="false" customFormat="false" customHeight="false" hidden="false" ht="12.65" outlineLevel="0" r="118">
      <c r="B118" s="48" t="s">
        <v>340</v>
      </c>
      <c r="E118" s="144" t="n">
        <f aca="false">värmepumpdata!AG544</f>
        <v>13.95</v>
      </c>
      <c r="F118" s="145" t="n">
        <f aca="false">värmepumpdata!B545</f>
        <v>427.32612055626</v>
      </c>
      <c r="G118" s="145" t="n">
        <f aca="false">värmepumpdata!C545</f>
        <v>75.6723338485045</v>
      </c>
      <c r="H118" s="146" t="n">
        <f aca="false">+F118-G118</f>
        <v>351.653786707756</v>
      </c>
      <c r="I118" s="145" t="n">
        <f aca="false">värmepumpdata!AK545</f>
        <v>22.2565687789719</v>
      </c>
      <c r="J118" s="147" t="n">
        <f aca="false">+I118/24/31</f>
        <v>0.0299147429824891</v>
      </c>
      <c r="K118" s="148" t="n">
        <f aca="false">+G118/I118</f>
        <v>3.4</v>
      </c>
      <c r="L118" s="145" t="n">
        <f aca="false">värmepumpdata!AC545</f>
        <v>0</v>
      </c>
      <c r="M118" s="149" t="n">
        <f aca="false">SUM(F107:F118)</f>
        <v>11129.3261205563</v>
      </c>
      <c r="Q118" s="143"/>
      <c r="R118" s="32"/>
    </row>
    <row collapsed="false" customFormat="false" customHeight="false" hidden="false" ht="12.1" outlineLevel="0" r="119">
      <c r="B119" s="66" t="s">
        <v>341</v>
      </c>
      <c r="Q119" s="143"/>
      <c r="R119" s="32"/>
    </row>
    <row collapsed="false" customFormat="false" customHeight="false" hidden="false" ht="12.1" outlineLevel="0" r="120">
      <c r="B120" s="54" t="s">
        <v>342</v>
      </c>
    </row>
    <row collapsed="false" customFormat="false" customHeight="false" hidden="false" ht="12.1" outlineLevel="0" r="121">
      <c r="B121" s="66" t="s">
        <v>344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&amp;CSida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79"/>
  <sheetViews>
    <sheetView colorId="64" defaultGridColor="true" rightToLeft="false" showFormulas="false" showGridLines="true" showOutlineSymbols="true" showRowColHeaders="true" showZeros="true" tabSelected="false" topLeftCell="A1" view="normal" windowProtection="true" workbookViewId="0" zoomScale="95" zoomScaleNormal="95" zoomScalePageLayoutView="100">
      <pane activePane="bottomLeft" topLeftCell="A44" xSplit="0" ySplit="1"/>
      <selection activeCell="A1" activeCellId="0" pane="topLeft" sqref="A1"/>
      <selection activeCell="E74" activeCellId="0" pane="bottomLeft" sqref="E74"/>
    </sheetView>
  </sheetViews>
  <cols>
    <col collapsed="false" hidden="false" max="1" min="1" style="0" width="6.90196078431373"/>
    <col collapsed="false" hidden="false" max="2" min="2" style="0" width="11.5764705882353"/>
    <col collapsed="false" hidden="false" max="3" min="3" style="21" width="6.86274509803922"/>
    <col collapsed="false" hidden="false" max="4" min="4" style="150" width="7.2"/>
    <col collapsed="false" hidden="false" max="5" min="5" style="150" width="7.45098039215686"/>
    <col collapsed="false" hidden="false" max="6" min="6" style="150" width="8.90980392156863"/>
    <col collapsed="false" hidden="false" max="7" min="7" style="0" width="7.45098039215686"/>
    <col collapsed="false" hidden="false" max="8" min="8" style="0" width="6.21176470588235"/>
    <col collapsed="false" hidden="false" max="9" min="9" style="24" width="6.53725490196078"/>
    <col collapsed="false" hidden="false" max="11" min="10" style="24" width="11.4509803921569"/>
    <col collapsed="false" hidden="false" max="12" min="12" style="0" width="9.4078431372549"/>
    <col collapsed="false" hidden="false" max="13" min="13" style="66" width="32.243137254902"/>
    <col collapsed="false" hidden="false" max="14" min="14" style="65" width="11.5764705882353"/>
    <col collapsed="false" hidden="false" max="1025" min="15" style="0" width="11.5764705882353"/>
  </cols>
  <sheetData>
    <row collapsed="false" customFormat="true" customHeight="false" hidden="false" ht="57.45" outlineLevel="0" r="1" s="151">
      <c r="A1" s="151" t="s">
        <v>276</v>
      </c>
      <c r="B1" s="151" t="s">
        <v>277</v>
      </c>
      <c r="C1" s="152" t="s">
        <v>365</v>
      </c>
      <c r="D1" s="153" t="s">
        <v>366</v>
      </c>
      <c r="E1" s="153" t="s">
        <v>367</v>
      </c>
      <c r="F1" s="153" t="s">
        <v>368</v>
      </c>
      <c r="G1" s="151" t="s">
        <v>369</v>
      </c>
      <c r="H1" s="151" t="s">
        <v>370</v>
      </c>
      <c r="I1" s="154" t="s">
        <v>371</v>
      </c>
      <c r="J1" s="154" t="s">
        <v>372</v>
      </c>
      <c r="K1" s="154" t="s">
        <v>373</v>
      </c>
      <c r="L1" s="151" t="s">
        <v>374</v>
      </c>
      <c r="M1" s="151" t="s">
        <v>375</v>
      </c>
      <c r="N1" s="155" t="s">
        <v>376</v>
      </c>
      <c r="AMJ1" s="0"/>
    </row>
    <row collapsed="false" customFormat="true" customHeight="false" hidden="false" ht="12.65" outlineLevel="0" r="2" s="161">
      <c r="A2" s="156" t="n">
        <v>2007</v>
      </c>
      <c r="B2" s="157" t="s">
        <v>290</v>
      </c>
      <c r="C2" s="158" t="n">
        <v>3.4</v>
      </c>
      <c r="D2" s="159" t="n">
        <v>4223</v>
      </c>
      <c r="E2" s="159"/>
      <c r="F2" s="160" t="n">
        <f aca="false">+D2-475-300</f>
        <v>3448</v>
      </c>
      <c r="G2" s="161" t="n">
        <v>17</v>
      </c>
      <c r="H2" s="161" t="n">
        <v>31</v>
      </c>
      <c r="I2" s="162" t="n">
        <f aca="false">IF(C2&lt;G2,(17-C2)*H2,0)</f>
        <v>421.6</v>
      </c>
      <c r="J2" s="163" t="n">
        <v>592.1</v>
      </c>
      <c r="K2" s="164" t="n">
        <f aca="false">+F2/I2*J2</f>
        <v>4842.41176470588</v>
      </c>
      <c r="L2" s="165" t="n">
        <f aca="false">+F2/I2</f>
        <v>8.17836812144213</v>
      </c>
      <c r="M2" s="166" t="s">
        <v>377</v>
      </c>
      <c r="N2" s="167"/>
      <c r="AMJ2" s="0"/>
    </row>
    <row collapsed="false" customFormat="true" customHeight="false" hidden="false" ht="12.65" outlineLevel="0" r="3" s="161">
      <c r="A3" s="156"/>
      <c r="B3" s="157" t="s">
        <v>291</v>
      </c>
      <c r="C3" s="158" t="n">
        <v>-0.7</v>
      </c>
      <c r="D3" s="159" t="n">
        <v>4279</v>
      </c>
      <c r="E3" s="159"/>
      <c r="F3" s="160" t="n">
        <f aca="false">+D3-475-300</f>
        <v>3504</v>
      </c>
      <c r="G3" s="161" t="n">
        <v>17</v>
      </c>
      <c r="H3" s="161" t="n">
        <v>28</v>
      </c>
      <c r="I3" s="162" t="n">
        <f aca="false">IF(C3&lt;G3,(17-C3)*H3,0)</f>
        <v>495.6</v>
      </c>
      <c r="J3" s="163" t="n">
        <v>542.3</v>
      </c>
      <c r="K3" s="164" t="n">
        <f aca="false">+F3/I3*J3</f>
        <v>3834.17917675545</v>
      </c>
      <c r="L3" s="165" t="n">
        <f aca="false">+F3/I3</f>
        <v>7.07021791767555</v>
      </c>
      <c r="M3" s="166"/>
      <c r="N3" s="167"/>
      <c r="AMJ3" s="0"/>
    </row>
    <row collapsed="false" customFormat="true" customHeight="false" hidden="false" ht="12.65" outlineLevel="0" r="4" s="161">
      <c r="A4" s="156"/>
      <c r="B4" s="157" t="s">
        <v>292</v>
      </c>
      <c r="C4" s="158" t="n">
        <v>4.7</v>
      </c>
      <c r="D4" s="159" t="n">
        <v>4430</v>
      </c>
      <c r="E4" s="159"/>
      <c r="F4" s="160" t="n">
        <f aca="false">+D4-475-300</f>
        <v>3655</v>
      </c>
      <c r="G4" s="161" t="n">
        <v>17</v>
      </c>
      <c r="H4" s="161" t="n">
        <v>31</v>
      </c>
      <c r="I4" s="162" t="n">
        <f aca="false">IF(C4&lt;G4,(17-C4)*H4,0)</f>
        <v>381.3</v>
      </c>
      <c r="J4" s="163" t="n">
        <v>514.6</v>
      </c>
      <c r="K4" s="164" t="n">
        <f aca="false">+F4/I4*J4</f>
        <v>4932.76422764228</v>
      </c>
      <c r="L4" s="165" t="n">
        <f aca="false">+F4/I4</f>
        <v>9.58562811434566</v>
      </c>
      <c r="M4" s="166"/>
      <c r="N4" s="167"/>
      <c r="AMJ4" s="0"/>
    </row>
    <row collapsed="false" customFormat="true" customHeight="false" hidden="false" ht="12.65" outlineLevel="0" r="5" s="161">
      <c r="A5" s="156"/>
      <c r="B5" s="157" t="s">
        <v>293</v>
      </c>
      <c r="C5" s="158" t="n">
        <v>7.5</v>
      </c>
      <c r="D5" s="159" t="n">
        <v>3077</v>
      </c>
      <c r="E5" s="159"/>
      <c r="F5" s="160" t="n">
        <f aca="false">+D5-475-300</f>
        <v>2302</v>
      </c>
      <c r="G5" s="161" t="n">
        <v>12</v>
      </c>
      <c r="H5" s="161" t="n">
        <v>30</v>
      </c>
      <c r="I5" s="162" t="n">
        <f aca="false">IF(C5&lt;G5,(17-C5)*H5,0)</f>
        <v>285</v>
      </c>
      <c r="J5" s="163" t="n">
        <v>372</v>
      </c>
      <c r="K5" s="164" t="n">
        <f aca="false">+F5/I5*J5</f>
        <v>3004.71578947368</v>
      </c>
      <c r="L5" s="165" t="n">
        <f aca="false">+F5/I5</f>
        <v>8.07719298245614</v>
      </c>
      <c r="M5" s="166" t="s">
        <v>378</v>
      </c>
      <c r="N5" s="167"/>
      <c r="AMJ5" s="0"/>
    </row>
    <row collapsed="false" customFormat="true" customHeight="false" hidden="false" ht="12.65" outlineLevel="0" r="6" s="161">
      <c r="A6" s="156"/>
      <c r="B6" s="157" t="s">
        <v>294</v>
      </c>
      <c r="C6" s="158" t="n">
        <v>10.4</v>
      </c>
      <c r="D6" s="159" t="n">
        <v>1439</v>
      </c>
      <c r="E6" s="159"/>
      <c r="F6" s="160" t="n">
        <f aca="false">+D6-475-300</f>
        <v>664</v>
      </c>
      <c r="G6" s="161" t="n">
        <v>10</v>
      </c>
      <c r="H6" s="161" t="n">
        <v>31</v>
      </c>
      <c r="I6" s="162" t="n">
        <f aca="false">IF(C6&lt;G6,(17-C6)*H6,0)</f>
        <v>0</v>
      </c>
      <c r="J6" s="163" t="n">
        <v>0</v>
      </c>
      <c r="K6" s="164"/>
      <c r="L6" s="168"/>
      <c r="M6" s="166" t="s">
        <v>379</v>
      </c>
      <c r="N6" s="167"/>
      <c r="AMJ6" s="0"/>
    </row>
    <row collapsed="false" customFormat="true" customHeight="false" hidden="false" ht="12.65" outlineLevel="0" r="7" s="161">
      <c r="A7" s="156"/>
      <c r="B7" s="157" t="s">
        <v>297</v>
      </c>
      <c r="C7" s="158" t="n">
        <v>16.3</v>
      </c>
      <c r="D7" s="159" t="n">
        <v>1392</v>
      </c>
      <c r="E7" s="159"/>
      <c r="F7" s="160" t="n">
        <f aca="false">+D7-475-300</f>
        <v>617</v>
      </c>
      <c r="G7" s="161" t="n">
        <v>10</v>
      </c>
      <c r="H7" s="161" t="n">
        <v>30</v>
      </c>
      <c r="I7" s="162" t="n">
        <f aca="false">IF(C7&lt;G7,(17-C7)*H7,0)</f>
        <v>0</v>
      </c>
      <c r="J7" s="163" t="n">
        <v>0</v>
      </c>
      <c r="K7" s="164"/>
      <c r="L7" s="168"/>
      <c r="M7" s="166" t="s">
        <v>380</v>
      </c>
      <c r="N7" s="167"/>
      <c r="AMJ7" s="0"/>
    </row>
    <row collapsed="false" customFormat="true" customHeight="false" hidden="false" ht="12.65" outlineLevel="0" r="8" s="161">
      <c r="A8" s="156"/>
      <c r="B8" s="157" t="s">
        <v>299</v>
      </c>
      <c r="C8" s="158" t="n">
        <v>15.9</v>
      </c>
      <c r="D8" s="159" t="n">
        <v>1260</v>
      </c>
      <c r="E8" s="159"/>
      <c r="F8" s="160" t="n">
        <f aca="false">+D8-475-300</f>
        <v>485</v>
      </c>
      <c r="G8" s="161" t="n">
        <v>10</v>
      </c>
      <c r="H8" s="161" t="n">
        <v>31</v>
      </c>
      <c r="I8" s="162" t="n">
        <f aca="false">IF(C8&lt;G8,(17-C8)*H8,0)</f>
        <v>0</v>
      </c>
      <c r="J8" s="163" t="n">
        <v>0</v>
      </c>
      <c r="K8" s="164"/>
      <c r="L8" s="168"/>
      <c r="M8" s="166"/>
      <c r="N8" s="167"/>
      <c r="AMJ8" s="0"/>
    </row>
    <row collapsed="false" customFormat="false" customHeight="false" hidden="false" ht="12.65" outlineLevel="0" r="9">
      <c r="A9" s="12"/>
      <c r="B9" s="32" t="s">
        <v>302</v>
      </c>
      <c r="C9" s="169" t="n">
        <v>17.1</v>
      </c>
      <c r="D9" s="170" t="n">
        <v>1020</v>
      </c>
      <c r="E9" s="170"/>
      <c r="F9" s="150" t="n">
        <f aca="false">+D9-475-300</f>
        <v>245</v>
      </c>
      <c r="G9" s="0" t="n">
        <v>11</v>
      </c>
      <c r="H9" s="0" t="n">
        <v>31</v>
      </c>
      <c r="I9" s="24" t="n">
        <f aca="false">IF(C9&lt;G9,(17-C9)*H9,0)</f>
        <v>0</v>
      </c>
      <c r="J9" s="163" t="n">
        <v>0</v>
      </c>
      <c r="K9" s="164"/>
      <c r="L9" s="165"/>
      <c r="M9" s="66" t="s">
        <v>381</v>
      </c>
    </row>
    <row collapsed="false" customFormat="false" customHeight="false" hidden="false" ht="12.65" outlineLevel="0" r="10">
      <c r="A10" s="12"/>
      <c r="B10" s="32" t="s">
        <v>306</v>
      </c>
      <c r="C10" s="121" t="n">
        <v>12.9</v>
      </c>
      <c r="D10" s="170" t="n">
        <v>1889</v>
      </c>
      <c r="E10" s="170"/>
      <c r="F10" s="150" t="n">
        <f aca="false">+D10-475-300</f>
        <v>1114</v>
      </c>
      <c r="G10" s="0" t="n">
        <v>12</v>
      </c>
      <c r="H10" s="0" t="n">
        <v>30</v>
      </c>
      <c r="I10" s="24" t="n">
        <f aca="false">IF(C10&lt;G10,(17-C10)*H10,0)</f>
        <v>0</v>
      </c>
      <c r="J10" s="163" t="n">
        <v>0</v>
      </c>
      <c r="K10" s="164"/>
      <c r="L10" s="165"/>
    </row>
    <row collapsed="false" customFormat="false" customHeight="false" hidden="false" ht="12.65" outlineLevel="0" r="11">
      <c r="B11" s="32" t="s">
        <v>308</v>
      </c>
      <c r="C11" s="121" t="n">
        <v>9.3</v>
      </c>
      <c r="D11" s="170" t="n">
        <v>3241</v>
      </c>
      <c r="E11" s="170"/>
      <c r="F11" s="150" t="n">
        <f aca="false">+D11-475-300</f>
        <v>2466</v>
      </c>
      <c r="G11" s="0" t="n">
        <v>13</v>
      </c>
      <c r="H11" s="0" t="n">
        <v>31</v>
      </c>
      <c r="I11" s="24" t="n">
        <f aca="false">IF(C11&lt;G11,(17-C11)*H11,0)</f>
        <v>238.7</v>
      </c>
      <c r="J11" s="163" t="n">
        <v>275.9</v>
      </c>
      <c r="K11" s="164" t="n">
        <f aca="false">+F11/I11*J11</f>
        <v>2850.31168831169</v>
      </c>
      <c r="L11" s="165" t="n">
        <f aca="false">+F11/I11</f>
        <v>10.3309593632174</v>
      </c>
    </row>
    <row collapsed="false" customFormat="false" customHeight="false" hidden="false" ht="12.65" outlineLevel="0" r="12">
      <c r="B12" s="32" t="s">
        <v>310</v>
      </c>
      <c r="C12" s="121" t="n">
        <v>4.8</v>
      </c>
      <c r="D12" s="170" t="n">
        <v>4420</v>
      </c>
      <c r="E12" s="170"/>
      <c r="F12" s="150" t="n">
        <f aca="false">+D12-475-300</f>
        <v>3645</v>
      </c>
      <c r="G12" s="0" t="n">
        <v>17</v>
      </c>
      <c r="H12" s="0" t="n">
        <v>30</v>
      </c>
      <c r="I12" s="24" t="n">
        <f aca="false">IF(C12&lt;G12,(17-C12)*H12,0)</f>
        <v>366</v>
      </c>
      <c r="J12" s="163" t="n">
        <v>411</v>
      </c>
      <c r="K12" s="164" t="n">
        <f aca="false">+F12/I12*J12</f>
        <v>4093.15573770492</v>
      </c>
      <c r="L12" s="165" t="n">
        <f aca="false">+F12/I12</f>
        <v>9.95901639344262</v>
      </c>
    </row>
    <row collapsed="false" customFormat="false" customHeight="false" hidden="false" ht="12.65" outlineLevel="0" r="13">
      <c r="B13" s="32" t="s">
        <v>313</v>
      </c>
      <c r="C13" s="121" t="n">
        <v>2.5</v>
      </c>
      <c r="D13" s="170" t="n">
        <v>5534</v>
      </c>
      <c r="E13" s="170"/>
      <c r="F13" s="150" t="n">
        <f aca="false">+D13-475-300</f>
        <v>4759</v>
      </c>
      <c r="G13" s="0" t="n">
        <v>17</v>
      </c>
      <c r="H13" s="0" t="n">
        <v>31</v>
      </c>
      <c r="I13" s="24" t="n">
        <f aca="false">IF(C13&lt;G13,(17-C13)*H13,0)</f>
        <v>449.5</v>
      </c>
      <c r="J13" s="163" t="n">
        <v>530.1</v>
      </c>
      <c r="K13" s="164" t="n">
        <f aca="false">+F13/I13*J13</f>
        <v>5612.33793103448</v>
      </c>
      <c r="L13" s="165" t="n">
        <f aca="false">+F13/I13</f>
        <v>10.587319243604</v>
      </c>
      <c r="M13" s="66" t="s">
        <v>382</v>
      </c>
    </row>
    <row collapsed="false" customFormat="true" customHeight="false" hidden="false" ht="12.65" outlineLevel="0" r="14" s="12">
      <c r="A14" s="12" t="n">
        <v>2007</v>
      </c>
      <c r="B14" s="15"/>
      <c r="C14" s="171" t="n">
        <f aca="false">+AVERAGE(C2:C13)</f>
        <v>8.675</v>
      </c>
      <c r="D14" s="172" t="n">
        <v>41314</v>
      </c>
      <c r="E14" s="172"/>
      <c r="F14" s="172" t="n">
        <f aca="false">+D14-9300</f>
        <v>32014</v>
      </c>
      <c r="I14" s="173" t="n">
        <f aca="false">SUM(I2:I13)</f>
        <v>2637.7</v>
      </c>
      <c r="J14" s="174" t="n">
        <v>3238</v>
      </c>
      <c r="K14" s="164" t="n">
        <f aca="false">+F14/I14*J14</f>
        <v>39299.8946051484</v>
      </c>
      <c r="L14" s="165" t="n">
        <f aca="false">+F14/I14</f>
        <v>12.137089130682</v>
      </c>
      <c r="M14" s="66"/>
      <c r="N14" s="175" t="n">
        <f aca="false">+L14/L$14</f>
        <v>1</v>
      </c>
      <c r="P14" s="12" t="n">
        <v>475</v>
      </c>
      <c r="Q14" s="12" t="n">
        <f aca="false">+P14*12</f>
        <v>5700</v>
      </c>
      <c r="AMJ14" s="0"/>
    </row>
    <row collapsed="false" customFormat="false" customHeight="false" hidden="false" ht="12.65" outlineLevel="0" r="15">
      <c r="A15" s="0" t="n">
        <v>2008</v>
      </c>
      <c r="B15" s="32" t="s">
        <v>290</v>
      </c>
      <c r="C15" s="121" t="n">
        <v>3.1</v>
      </c>
      <c r="D15" s="170" t="n">
        <v>5750</v>
      </c>
      <c r="E15" s="170"/>
      <c r="F15" s="150" t="n">
        <f aca="false">+D15-475-300</f>
        <v>4975</v>
      </c>
      <c r="G15" s="0" t="n">
        <v>17</v>
      </c>
      <c r="H15" s="0" t="n">
        <v>31</v>
      </c>
      <c r="I15" s="24" t="n">
        <f aca="false">IF(C15&lt;G15,(17-C15)*H15,0)</f>
        <v>430.9</v>
      </c>
      <c r="J15" s="163" t="n">
        <v>592.1</v>
      </c>
      <c r="K15" s="164" t="n">
        <f aca="false">+F15/I15*J15</f>
        <v>6836.15107913669</v>
      </c>
      <c r="L15" s="165" t="n">
        <f aca="false">+F15/I15</f>
        <v>11.5456022278951</v>
      </c>
      <c r="P15" s="0" t="n">
        <v>575</v>
      </c>
      <c r="Q15" s="12" t="n">
        <f aca="false">+P15*12</f>
        <v>6900</v>
      </c>
    </row>
    <row collapsed="false" customFormat="false" customHeight="false" hidden="false" ht="12.65" outlineLevel="0" r="16">
      <c r="B16" s="32" t="s">
        <v>291</v>
      </c>
      <c r="C16" s="121" t="n">
        <v>3.7</v>
      </c>
      <c r="D16" s="170" t="n">
        <v>5234</v>
      </c>
      <c r="E16" s="170"/>
      <c r="F16" s="150" t="n">
        <f aca="false">+D16-475-300</f>
        <v>4459</v>
      </c>
      <c r="G16" s="0" t="n">
        <v>17</v>
      </c>
      <c r="H16" s="0" t="n">
        <v>29</v>
      </c>
      <c r="I16" s="24" t="n">
        <f aca="false">IF(C16&lt;G16,(17-C16)*H16,0)</f>
        <v>385.7</v>
      </c>
      <c r="J16" s="163" t="n">
        <v>542.3</v>
      </c>
      <c r="K16" s="164" t="n">
        <f aca="false">+F16/I16*J16</f>
        <v>6269.42105263158</v>
      </c>
      <c r="L16" s="165" t="n">
        <f aca="false">+F16/I16</f>
        <v>11.5607985480944</v>
      </c>
      <c r="P16" s="0" t="n">
        <v>775</v>
      </c>
      <c r="Q16" s="12" t="n">
        <f aca="false">+P16*12</f>
        <v>9300</v>
      </c>
    </row>
    <row collapsed="false" customFormat="false" customHeight="false" hidden="false" ht="12.65" outlineLevel="0" r="17">
      <c r="B17" s="32" t="s">
        <v>292</v>
      </c>
      <c r="C17" s="121" t="n">
        <v>2.3</v>
      </c>
      <c r="D17" s="170" t="n">
        <v>5133</v>
      </c>
      <c r="E17" s="170"/>
      <c r="F17" s="150" t="n">
        <f aca="false">+D17-475-300</f>
        <v>4358</v>
      </c>
      <c r="G17" s="0" t="n">
        <v>17</v>
      </c>
      <c r="H17" s="0" t="n">
        <v>31</v>
      </c>
      <c r="I17" s="24" t="n">
        <f aca="false">IF(C17&lt;G17,(17-C17)*H17,0)</f>
        <v>455.7</v>
      </c>
      <c r="J17" s="163" t="n">
        <v>514.6</v>
      </c>
      <c r="K17" s="164" t="n">
        <f aca="false">+F17/I17*J17</f>
        <v>4921.27891156463</v>
      </c>
      <c r="L17" s="165" t="n">
        <f aca="false">+F17/I17</f>
        <v>9.5633091946456</v>
      </c>
    </row>
    <row collapsed="false" customFormat="false" customHeight="false" hidden="false" ht="12.65" outlineLevel="0" r="18">
      <c r="B18" s="32" t="s">
        <v>293</v>
      </c>
      <c r="C18" s="121" t="n">
        <v>6.9</v>
      </c>
      <c r="D18" s="170" t="n">
        <v>3578</v>
      </c>
      <c r="E18" s="170"/>
      <c r="F18" s="150" t="n">
        <f aca="false">+D18-475-300</f>
        <v>2803</v>
      </c>
      <c r="G18" s="0" t="n">
        <v>12</v>
      </c>
      <c r="H18" s="0" t="n">
        <v>30</v>
      </c>
      <c r="I18" s="24" t="n">
        <f aca="false">IF(C18&lt;G18,(17-C18)*H18,0)</f>
        <v>303</v>
      </c>
      <c r="J18" s="163" t="n">
        <v>372</v>
      </c>
      <c r="K18" s="164" t="n">
        <f aca="false">+F18/I18*J18</f>
        <v>3441.30693069307</v>
      </c>
      <c r="L18" s="165" t="n">
        <f aca="false">+F18/I18</f>
        <v>9.25082508250825</v>
      </c>
    </row>
    <row collapsed="false" customFormat="false" customHeight="false" hidden="false" ht="12.65" outlineLevel="0" r="19">
      <c r="B19" s="32" t="s">
        <v>294</v>
      </c>
      <c r="C19" s="121" t="n">
        <v>11.9</v>
      </c>
      <c r="D19" s="170" t="n">
        <v>1927</v>
      </c>
      <c r="E19" s="170"/>
      <c r="F19" s="150" t="n">
        <f aca="false">+D19-475-300</f>
        <v>1152</v>
      </c>
      <c r="G19" s="0" t="n">
        <v>10</v>
      </c>
      <c r="H19" s="0" t="n">
        <v>31</v>
      </c>
      <c r="I19" s="24" t="n">
        <f aca="false">IF(C19&lt;G19,(17-C19)*H19,0)</f>
        <v>0</v>
      </c>
      <c r="J19" s="163" t="n">
        <v>0</v>
      </c>
      <c r="K19" s="164"/>
      <c r="L19" s="165"/>
      <c r="M19" s="66" t="s">
        <v>383</v>
      </c>
    </row>
    <row collapsed="false" customFormat="false" customHeight="false" hidden="false" ht="12.65" outlineLevel="0" r="20">
      <c r="B20" s="32" t="s">
        <v>297</v>
      </c>
      <c r="C20" s="121" t="n">
        <v>15.3</v>
      </c>
      <c r="D20" s="170" t="n">
        <v>1859</v>
      </c>
      <c r="E20" s="170"/>
      <c r="F20" s="150" t="n">
        <f aca="false">+D20-475-300</f>
        <v>1084</v>
      </c>
      <c r="G20" s="0" t="n">
        <v>10</v>
      </c>
      <c r="H20" s="0" t="n">
        <v>30</v>
      </c>
      <c r="I20" s="24" t="n">
        <f aca="false">IF(C20&lt;G20,(17-C20)*H20,0)</f>
        <v>0</v>
      </c>
      <c r="J20" s="163" t="n">
        <v>0</v>
      </c>
      <c r="K20" s="164"/>
      <c r="L20" s="165"/>
    </row>
    <row collapsed="false" customFormat="false" customHeight="false" hidden="false" ht="12.65" outlineLevel="0" r="21">
      <c r="B21" s="32" t="s">
        <v>299</v>
      </c>
      <c r="C21" s="121" t="n">
        <v>18.1</v>
      </c>
      <c r="D21" s="170" t="n">
        <v>1755</v>
      </c>
      <c r="E21" s="170"/>
      <c r="F21" s="150" t="n">
        <f aca="false">+D21-475-300</f>
        <v>980</v>
      </c>
      <c r="G21" s="0" t="n">
        <v>10</v>
      </c>
      <c r="H21" s="0" t="n">
        <v>31</v>
      </c>
      <c r="I21" s="24" t="n">
        <f aca="false">IF(C21&lt;G21,(17-C21)*H21,0)</f>
        <v>0</v>
      </c>
      <c r="J21" s="163" t="n">
        <v>0</v>
      </c>
      <c r="K21" s="164"/>
      <c r="L21" s="165"/>
    </row>
    <row collapsed="false" customFormat="false" customHeight="false" hidden="false" ht="12.65" outlineLevel="0" r="22">
      <c r="B22" s="32" t="s">
        <v>302</v>
      </c>
      <c r="C22" s="121" t="n">
        <v>16.5</v>
      </c>
      <c r="D22" s="170" t="n">
        <v>1755</v>
      </c>
      <c r="E22" s="170"/>
      <c r="F22" s="150" t="n">
        <f aca="false">+D22-475-300</f>
        <v>980</v>
      </c>
      <c r="G22" s="0" t="n">
        <v>11</v>
      </c>
      <c r="H22" s="0" t="n">
        <v>31</v>
      </c>
      <c r="I22" s="24" t="n">
        <f aca="false">IF(C22&lt;G22,(17-C22)*H22,0)</f>
        <v>0</v>
      </c>
      <c r="J22" s="163" t="n">
        <v>0</v>
      </c>
      <c r="K22" s="164"/>
      <c r="L22" s="165"/>
    </row>
    <row collapsed="false" customFormat="false" customHeight="false" hidden="false" ht="12.65" outlineLevel="0" r="23">
      <c r="B23" s="32" t="s">
        <v>306</v>
      </c>
      <c r="C23" s="121" t="n">
        <v>12.4</v>
      </c>
      <c r="D23" s="170" t="n">
        <v>1698</v>
      </c>
      <c r="E23" s="170"/>
      <c r="F23" s="150" t="n">
        <f aca="false">+D23-475-300</f>
        <v>923</v>
      </c>
      <c r="G23" s="0" t="n">
        <v>12</v>
      </c>
      <c r="H23" s="0" t="n">
        <v>30</v>
      </c>
      <c r="I23" s="24" t="n">
        <f aca="false">IF(C23&lt;G23,(17-C23)*H23,0)</f>
        <v>0</v>
      </c>
      <c r="J23" s="163" t="n">
        <v>0</v>
      </c>
      <c r="K23" s="164"/>
      <c r="L23" s="165"/>
    </row>
    <row collapsed="false" customFormat="false" customHeight="false" hidden="false" ht="12.65" outlineLevel="0" r="24">
      <c r="B24" s="32" t="s">
        <v>308</v>
      </c>
      <c r="C24" s="121" t="n">
        <v>9.9</v>
      </c>
      <c r="D24" s="170" t="n">
        <v>3143</v>
      </c>
      <c r="E24" s="170"/>
      <c r="F24" s="150" t="n">
        <f aca="false">+D24-475-300</f>
        <v>2368</v>
      </c>
      <c r="G24" s="0" t="n">
        <v>13</v>
      </c>
      <c r="H24" s="0" t="n">
        <v>31</v>
      </c>
      <c r="I24" s="24" t="n">
        <f aca="false">IF(C24&lt;G24,(17-C24)*H24,0)</f>
        <v>220.1</v>
      </c>
      <c r="J24" s="163" t="n">
        <v>275.9</v>
      </c>
      <c r="K24" s="164" t="n">
        <f aca="false">+F24/I24*J24</f>
        <v>2968.33802816901</v>
      </c>
      <c r="L24" s="165" t="n">
        <f aca="false">+F24/I24</f>
        <v>10.7587460245343</v>
      </c>
    </row>
    <row collapsed="false" customFormat="false" customHeight="false" hidden="false" ht="12.65" outlineLevel="0" r="25">
      <c r="B25" s="32" t="s">
        <v>310</v>
      </c>
      <c r="C25" s="121" t="n">
        <v>5.6</v>
      </c>
      <c r="D25" s="170" t="n">
        <v>3509</v>
      </c>
      <c r="E25" s="170"/>
      <c r="F25" s="150" t="n">
        <f aca="false">+D25-475-300</f>
        <v>2734</v>
      </c>
      <c r="G25" s="0" t="n">
        <v>17</v>
      </c>
      <c r="H25" s="0" t="n">
        <v>30</v>
      </c>
      <c r="I25" s="24" t="n">
        <f aca="false">IF(C25&lt;G25,(17-C25)*H25,0)</f>
        <v>342</v>
      </c>
      <c r="J25" s="163" t="n">
        <v>411</v>
      </c>
      <c r="K25" s="164" t="n">
        <f aca="false">+F25/I25*J25</f>
        <v>3285.59649122807</v>
      </c>
      <c r="L25" s="165" t="n">
        <f aca="false">+F25/I25</f>
        <v>7.99415204678363</v>
      </c>
    </row>
    <row collapsed="false" customFormat="false" customHeight="false" hidden="false" ht="12.65" outlineLevel="0" r="26">
      <c r="B26" s="32" t="s">
        <v>313</v>
      </c>
      <c r="C26" s="176" t="n">
        <v>1.7</v>
      </c>
      <c r="D26" s="170" t="n">
        <v>3852</v>
      </c>
      <c r="E26" s="170"/>
      <c r="F26" s="150" t="n">
        <f aca="false">+D26-475-300</f>
        <v>3077</v>
      </c>
      <c r="G26" s="0" t="n">
        <v>17</v>
      </c>
      <c r="H26" s="0" t="n">
        <v>31</v>
      </c>
      <c r="I26" s="24" t="n">
        <f aca="false">IF(C26&lt;G26,(17-C26)*H26,0)</f>
        <v>474.3</v>
      </c>
      <c r="J26" s="163" t="n">
        <v>530.1</v>
      </c>
      <c r="K26" s="164" t="n">
        <f aca="false">+F26/I26*J26</f>
        <v>3439</v>
      </c>
      <c r="L26" s="165" t="n">
        <f aca="false">+F26/I26</f>
        <v>6.48745519713262</v>
      </c>
      <c r="M26" s="66" t="s">
        <v>384</v>
      </c>
    </row>
    <row collapsed="false" customFormat="true" customHeight="false" hidden="false" ht="12.65" outlineLevel="0" r="27" s="12">
      <c r="A27" s="12" t="n">
        <v>2008</v>
      </c>
      <c r="B27" s="15"/>
      <c r="C27" s="171" t="n">
        <f aca="false">+AVERAGE(C15:C26)</f>
        <v>8.95</v>
      </c>
      <c r="D27" s="172" t="n">
        <f aca="false">SUM(D15:D26)</f>
        <v>39193</v>
      </c>
      <c r="E27" s="172"/>
      <c r="F27" s="172" t="n">
        <f aca="false">+D27-9300</f>
        <v>29893</v>
      </c>
      <c r="I27" s="173" t="n">
        <f aca="false">SUM(I15:I26)</f>
        <v>2611.7</v>
      </c>
      <c r="J27" s="174" t="n">
        <v>3238</v>
      </c>
      <c r="K27" s="164" t="n">
        <f aca="false">+F27/I27*J27</f>
        <v>37061.5055327947</v>
      </c>
      <c r="L27" s="165" t="n">
        <f aca="false">+F27/I27</f>
        <v>11.4458015851744</v>
      </c>
      <c r="M27" s="66" t="s">
        <v>385</v>
      </c>
      <c r="N27" s="175" t="n">
        <f aca="false">+L27/L$14</f>
        <v>0.943043382308194</v>
      </c>
      <c r="AMJ27" s="0"/>
    </row>
    <row collapsed="false" customFormat="false" customHeight="false" hidden="false" ht="12.65" outlineLevel="0" r="28">
      <c r="A28" s="0" t="n">
        <v>2009</v>
      </c>
      <c r="B28" s="0" t="s">
        <v>332</v>
      </c>
      <c r="C28" s="169" t="n">
        <v>0.6</v>
      </c>
      <c r="D28" s="170" t="n">
        <v>2210</v>
      </c>
      <c r="E28" s="170"/>
      <c r="F28" s="150" t="n">
        <f aca="false">+D28-575</f>
        <v>1635</v>
      </c>
      <c r="G28" s="0" t="n">
        <v>17</v>
      </c>
      <c r="H28" s="0" t="n">
        <v>31</v>
      </c>
      <c r="I28" s="24" t="n">
        <f aca="false">IF(C28&lt;G28,(17-C28)*H28,0)</f>
        <v>508.4</v>
      </c>
      <c r="J28" s="163" t="n">
        <v>592.1</v>
      </c>
      <c r="K28" s="164" t="n">
        <f aca="false">+F28/I28*J28</f>
        <v>1904.17682926829</v>
      </c>
      <c r="L28" s="165" t="n">
        <f aca="false">+F28/I28</f>
        <v>3.21597167584579</v>
      </c>
    </row>
    <row collapsed="false" customFormat="false" customHeight="false" hidden="false" ht="12.65" outlineLevel="0" r="29">
      <c r="B29" s="0" t="s">
        <v>334</v>
      </c>
      <c r="C29" s="121" t="n">
        <v>-2.2</v>
      </c>
      <c r="D29" s="170" t="n">
        <v>2356</v>
      </c>
      <c r="E29" s="170"/>
      <c r="F29" s="150" t="n">
        <f aca="false">+D29-575</f>
        <v>1781</v>
      </c>
      <c r="G29" s="0" t="n">
        <v>17</v>
      </c>
      <c r="H29" s="0" t="n">
        <v>28</v>
      </c>
      <c r="I29" s="24" t="n">
        <f aca="false">IF(C29&lt;G29,(17-C29)*H29,0)</f>
        <v>537.6</v>
      </c>
      <c r="J29" s="163" t="n">
        <v>542.3</v>
      </c>
      <c r="K29" s="164" t="n">
        <f aca="false">+F29/I29*J29</f>
        <v>1796.5704985119</v>
      </c>
      <c r="L29" s="165" t="n">
        <f aca="false">+F29/I29</f>
        <v>3.31287202380952</v>
      </c>
      <c r="M29" s="66" t="s">
        <v>386</v>
      </c>
    </row>
    <row collapsed="false" customFormat="false" customHeight="false" hidden="false" ht="12.65" outlineLevel="0" r="30">
      <c r="B30" s="0" t="s">
        <v>335</v>
      </c>
      <c r="C30" s="121" t="n">
        <v>2.1</v>
      </c>
      <c r="D30" s="170" t="n">
        <v>2021</v>
      </c>
      <c r="E30" s="170"/>
      <c r="F30" s="150" t="n">
        <f aca="false">+D30-575</f>
        <v>1446</v>
      </c>
      <c r="G30" s="0" t="n">
        <v>17</v>
      </c>
      <c r="H30" s="0" t="n">
        <v>31</v>
      </c>
      <c r="I30" s="24" t="n">
        <f aca="false">IF(C30&lt;G30,(17-C30)*H30,0)</f>
        <v>461.9</v>
      </c>
      <c r="J30" s="163" t="n">
        <v>514.6</v>
      </c>
      <c r="K30" s="164" t="n">
        <f aca="false">+F30/I30*J30</f>
        <v>1610.97986577181</v>
      </c>
      <c r="L30" s="165" t="n">
        <f aca="false">+F30/I30</f>
        <v>3.13054773760554</v>
      </c>
    </row>
    <row collapsed="false" customFormat="false" customHeight="false" hidden="false" ht="12.65" outlineLevel="0" r="31">
      <c r="B31" s="0" t="s">
        <v>336</v>
      </c>
      <c r="C31" s="121" t="n">
        <v>8.1</v>
      </c>
      <c r="D31" s="170" t="n">
        <v>1211</v>
      </c>
      <c r="E31" s="170"/>
      <c r="F31" s="150" t="n">
        <f aca="false">+D31-575</f>
        <v>636</v>
      </c>
      <c r="G31" s="0" t="n">
        <v>12</v>
      </c>
      <c r="H31" s="0" t="n">
        <v>30</v>
      </c>
      <c r="I31" s="24" t="n">
        <f aca="false">IF(C31&lt;G31,(17-C31)*H31,0)</f>
        <v>267</v>
      </c>
      <c r="J31" s="163" t="n">
        <v>372</v>
      </c>
      <c r="K31" s="164" t="n">
        <f aca="false">+F31/I31*J31</f>
        <v>886.112359550562</v>
      </c>
      <c r="L31" s="165" t="n">
        <f aca="false">+F31/I31</f>
        <v>2.38202247191011</v>
      </c>
    </row>
    <row collapsed="false" customFormat="false" customHeight="false" hidden="false" ht="12.65" outlineLevel="0" r="32">
      <c r="B32" s="0" t="s">
        <v>294</v>
      </c>
      <c r="C32" s="121" t="n">
        <v>11.6</v>
      </c>
      <c r="D32" s="170" t="n">
        <v>838</v>
      </c>
      <c r="E32" s="170"/>
      <c r="F32" s="150" t="n">
        <f aca="false">+D32-575</f>
        <v>263</v>
      </c>
      <c r="G32" s="0" t="n">
        <v>10</v>
      </c>
      <c r="H32" s="0" t="n">
        <v>31</v>
      </c>
      <c r="I32" s="24" t="n">
        <f aca="false">IF(C32&lt;G32,(17-C32)*H32,0)</f>
        <v>0</v>
      </c>
      <c r="J32" s="163" t="n">
        <v>0</v>
      </c>
      <c r="K32" s="164"/>
      <c r="L32" s="165"/>
      <c r="M32" s="66" t="s">
        <v>387</v>
      </c>
    </row>
    <row collapsed="false" customFormat="false" customHeight="false" hidden="false" ht="12.65" outlineLevel="0" r="33">
      <c r="B33" s="0" t="s">
        <v>337</v>
      </c>
      <c r="C33" s="121" t="n">
        <v>15.1</v>
      </c>
      <c r="D33" s="170" t="n">
        <v>636</v>
      </c>
      <c r="E33" s="170"/>
      <c r="F33" s="150" t="n">
        <v>0</v>
      </c>
      <c r="G33" s="0" t="n">
        <v>10</v>
      </c>
      <c r="H33" s="0" t="n">
        <v>30</v>
      </c>
      <c r="I33" s="24" t="n">
        <f aca="false">IF(C33&lt;G33,(17-C33)*H33,0)</f>
        <v>0</v>
      </c>
      <c r="J33" s="163" t="n">
        <v>0</v>
      </c>
      <c r="K33" s="164"/>
      <c r="L33" s="165"/>
    </row>
    <row collapsed="false" customFormat="false" customHeight="false" hidden="false" ht="12.65" outlineLevel="0" r="34">
      <c r="B34" s="0" t="s">
        <v>338</v>
      </c>
      <c r="C34" s="121" t="n">
        <v>17.2</v>
      </c>
      <c r="D34" s="170" t="n">
        <v>746</v>
      </c>
      <c r="E34" s="170"/>
      <c r="F34" s="150" t="n">
        <v>0</v>
      </c>
      <c r="G34" s="0" t="n">
        <v>10</v>
      </c>
      <c r="H34" s="0" t="n">
        <v>31</v>
      </c>
      <c r="I34" s="24" t="n">
        <f aca="false">IF(C34&lt;G34,(17-C34)*H34,0)</f>
        <v>0</v>
      </c>
      <c r="J34" s="163" t="n">
        <v>0</v>
      </c>
      <c r="K34" s="164"/>
      <c r="L34" s="165"/>
    </row>
    <row collapsed="false" customFormat="false" customHeight="false" hidden="false" ht="12.65" outlineLevel="0" r="35">
      <c r="B35" s="0" t="s">
        <v>339</v>
      </c>
      <c r="C35" s="121" t="n">
        <v>16.8</v>
      </c>
      <c r="D35" s="170" t="n">
        <v>507</v>
      </c>
      <c r="E35" s="170"/>
      <c r="F35" s="150" t="n">
        <v>0</v>
      </c>
      <c r="G35" s="0" t="n">
        <v>11</v>
      </c>
      <c r="H35" s="0" t="n">
        <v>31</v>
      </c>
      <c r="I35" s="24" t="n">
        <f aca="false">IF(C35&lt;G35,(17-C35)*H35,0)</f>
        <v>0</v>
      </c>
      <c r="J35" s="163" t="n">
        <v>0</v>
      </c>
      <c r="K35" s="164"/>
      <c r="L35" s="165"/>
    </row>
    <row collapsed="false" customFormat="false" customHeight="false" hidden="false" ht="12.65" outlineLevel="0" r="36">
      <c r="B36" s="0" t="s">
        <v>340</v>
      </c>
      <c r="C36" s="121" t="n">
        <v>14.5</v>
      </c>
      <c r="D36" s="170" t="n">
        <v>744</v>
      </c>
      <c r="E36" s="170"/>
      <c r="F36" s="150" t="n">
        <f aca="false">+D36-575</f>
        <v>169</v>
      </c>
      <c r="G36" s="0" t="n">
        <v>12</v>
      </c>
      <c r="H36" s="0" t="n">
        <v>30</v>
      </c>
      <c r="I36" s="24" t="n">
        <f aca="false">IF(C36&lt;G36,(17-C36)*H36,0)</f>
        <v>0</v>
      </c>
      <c r="J36" s="163" t="n">
        <v>0</v>
      </c>
      <c r="K36" s="164"/>
      <c r="L36" s="165"/>
    </row>
    <row collapsed="false" customFormat="false" customHeight="false" hidden="false" ht="12.65" outlineLevel="0" r="37">
      <c r="B37" s="0" t="s">
        <v>341</v>
      </c>
      <c r="C37" s="121" t="n">
        <v>6.9</v>
      </c>
      <c r="D37" s="170" t="n">
        <v>1588</v>
      </c>
      <c r="E37" s="170"/>
      <c r="F37" s="150" t="n">
        <f aca="false">+D37-575</f>
        <v>1013</v>
      </c>
      <c r="G37" s="0" t="n">
        <v>13</v>
      </c>
      <c r="H37" s="0" t="n">
        <v>31</v>
      </c>
      <c r="I37" s="24" t="n">
        <f aca="false">IF(C37&lt;G37,(17-C37)*H37,0)</f>
        <v>313.1</v>
      </c>
      <c r="J37" s="163" t="n">
        <v>275.9</v>
      </c>
      <c r="K37" s="164" t="n">
        <f aca="false">+F37/I37*J37</f>
        <v>892.643564356436</v>
      </c>
      <c r="L37" s="165" t="n">
        <f aca="false">+F37/I37</f>
        <v>3.23538805493453</v>
      </c>
    </row>
    <row collapsed="false" customFormat="false" customHeight="false" hidden="false" ht="12.65" outlineLevel="0" r="38">
      <c r="B38" s="0" t="s">
        <v>342</v>
      </c>
      <c r="C38" s="121" t="n">
        <v>5.7</v>
      </c>
      <c r="D38" s="170" t="n">
        <v>1690</v>
      </c>
      <c r="E38" s="170"/>
      <c r="F38" s="150" t="n">
        <f aca="false">+D38-575</f>
        <v>1115</v>
      </c>
      <c r="G38" s="0" t="n">
        <v>17</v>
      </c>
      <c r="H38" s="0" t="n">
        <v>30</v>
      </c>
      <c r="I38" s="24" t="n">
        <f aca="false">IF(C38&lt;G38,(17-C38)*H38,0)</f>
        <v>339</v>
      </c>
      <c r="J38" s="163" t="n">
        <v>411</v>
      </c>
      <c r="K38" s="164" t="n">
        <f aca="false">+F38/I38*J38</f>
        <v>1351.81415929204</v>
      </c>
      <c r="L38" s="165" t="n">
        <f aca="false">+F38/I38</f>
        <v>3.28908554572271</v>
      </c>
    </row>
    <row collapsed="false" customFormat="false" customHeight="false" hidden="false" ht="12.65" outlineLevel="0" r="39">
      <c r="B39" s="0" t="s">
        <v>344</v>
      </c>
      <c r="C39" s="121" t="n">
        <v>-1.5</v>
      </c>
      <c r="D39" s="170" t="n">
        <v>3129</v>
      </c>
      <c r="E39" s="170"/>
      <c r="F39" s="150" t="n">
        <f aca="false">+D39-575</f>
        <v>2554</v>
      </c>
      <c r="G39" s="0" t="n">
        <v>17</v>
      </c>
      <c r="H39" s="0" t="n">
        <v>31</v>
      </c>
      <c r="I39" s="24" t="n">
        <f aca="false">IF(C39&lt;G39,(17-C39)*H39,0)</f>
        <v>573.5</v>
      </c>
      <c r="J39" s="163" t="n">
        <v>530.1</v>
      </c>
      <c r="K39" s="164" t="n">
        <f aca="false">+F39/I39*J39</f>
        <v>2360.72432432432</v>
      </c>
      <c r="L39" s="165" t="n">
        <f aca="false">+F39/I39</f>
        <v>4.45335658238884</v>
      </c>
    </row>
    <row collapsed="false" customFormat="true" customHeight="false" hidden="false" ht="12.65" outlineLevel="0" r="40" s="12">
      <c r="A40" s="12" t="n">
        <v>2009</v>
      </c>
      <c r="C40" s="171" t="n">
        <f aca="false">+AVERAGE(C28:C39)</f>
        <v>7.90833333333333</v>
      </c>
      <c r="D40" s="172" t="n">
        <f aca="false">SUM(D28:D39)</f>
        <v>17676</v>
      </c>
      <c r="E40" s="172"/>
      <c r="F40" s="172" t="n">
        <f aca="false">SUM(F28:F39)</f>
        <v>10612</v>
      </c>
      <c r="I40" s="173" t="n">
        <f aca="false">SUM(I28:I39)</f>
        <v>3000.5</v>
      </c>
      <c r="J40" s="174" t="n">
        <v>3238</v>
      </c>
      <c r="K40" s="164" t="n">
        <f aca="false">+F40/I40*J40</f>
        <v>11451.9766705549</v>
      </c>
      <c r="L40" s="165" t="n">
        <f aca="false">+F40/I40</f>
        <v>3.53674387602066</v>
      </c>
      <c r="M40" s="66" t="s">
        <v>388</v>
      </c>
      <c r="N40" s="175" t="n">
        <f aca="false">+L40/L$14</f>
        <v>0.291399678946077</v>
      </c>
      <c r="AMJ40" s="0"/>
    </row>
    <row collapsed="false" customFormat="false" customHeight="false" hidden="false" ht="12.65" outlineLevel="0" r="41">
      <c r="A41" s="0" t="n">
        <v>2010</v>
      </c>
      <c r="B41" s="0" t="s">
        <v>332</v>
      </c>
      <c r="C41" s="121" t="n">
        <v>-6</v>
      </c>
      <c r="D41" s="170" t="n">
        <v>3643</v>
      </c>
      <c r="E41" s="170"/>
      <c r="F41" s="150" t="n">
        <f aca="false">+D41-575</f>
        <v>3068</v>
      </c>
      <c r="G41" s="0" t="n">
        <v>17</v>
      </c>
      <c r="H41" s="0" t="n">
        <v>31</v>
      </c>
      <c r="I41" s="24" t="n">
        <f aca="false">IF(C41&lt;G41,(17-C41)*H41,0)</f>
        <v>713</v>
      </c>
      <c r="J41" s="163" t="n">
        <v>592.1</v>
      </c>
      <c r="K41" s="164" t="n">
        <f aca="false">+F41/I41*J41</f>
        <v>2547.77391304348</v>
      </c>
      <c r="L41" s="165" t="n">
        <f aca="false">+F41/I41</f>
        <v>4.30294530154278</v>
      </c>
    </row>
    <row collapsed="false" customFormat="false" customHeight="false" hidden="false" ht="12.65" outlineLevel="0" r="42">
      <c r="B42" s="0" t="s">
        <v>334</v>
      </c>
      <c r="C42" s="121" t="n">
        <v>-5.5</v>
      </c>
      <c r="D42" s="170" t="n">
        <v>2778</v>
      </c>
      <c r="E42" s="170"/>
      <c r="F42" s="150" t="n">
        <f aca="false">+D42-575</f>
        <v>2203</v>
      </c>
      <c r="G42" s="0" t="n">
        <v>17</v>
      </c>
      <c r="H42" s="0" t="n">
        <v>28</v>
      </c>
      <c r="I42" s="24" t="n">
        <f aca="false">IF(C42&lt;G42,(17-C42)*H42,0)</f>
        <v>630</v>
      </c>
      <c r="J42" s="163" t="n">
        <v>542.3</v>
      </c>
      <c r="K42" s="164" t="n">
        <f aca="false">+F42/I42*J42</f>
        <v>1896.32841269841</v>
      </c>
      <c r="L42" s="165" t="n">
        <f aca="false">+F42/I42</f>
        <v>3.4968253968254</v>
      </c>
      <c r="M42" s="66" t="s">
        <v>389</v>
      </c>
    </row>
    <row collapsed="false" customFormat="false" customHeight="false" hidden="false" ht="12.65" outlineLevel="0" r="43">
      <c r="B43" s="0" t="s">
        <v>335</v>
      </c>
      <c r="C43" s="121" t="n">
        <v>1.1</v>
      </c>
      <c r="D43" s="170" t="n">
        <v>1947</v>
      </c>
      <c r="E43" s="170"/>
      <c r="F43" s="150" t="n">
        <f aca="false">+D43-575</f>
        <v>1372</v>
      </c>
      <c r="G43" s="0" t="n">
        <v>17</v>
      </c>
      <c r="H43" s="0" t="n">
        <v>31</v>
      </c>
      <c r="I43" s="24" t="n">
        <f aca="false">IF(C43&lt;G43,(17-C43)*H43,0)</f>
        <v>492.9</v>
      </c>
      <c r="J43" s="163" t="n">
        <v>514.6</v>
      </c>
      <c r="K43" s="164" t="n">
        <f aca="false">+F43/I43*J43</f>
        <v>1432.40251572327</v>
      </c>
      <c r="L43" s="165" t="n">
        <f aca="false">+F43/I43</f>
        <v>2.78352607019679</v>
      </c>
    </row>
    <row collapsed="false" customFormat="false" customHeight="false" hidden="false" ht="12.65" outlineLevel="0" r="44">
      <c r="B44" s="0" t="s">
        <v>336</v>
      </c>
      <c r="C44" s="121" t="n">
        <v>6.1</v>
      </c>
      <c r="D44" s="170" t="n">
        <v>1296</v>
      </c>
      <c r="E44" s="170"/>
      <c r="F44" s="150" t="n">
        <f aca="false">+D44-575</f>
        <v>721</v>
      </c>
      <c r="G44" s="0" t="n">
        <v>12</v>
      </c>
      <c r="H44" s="0" t="n">
        <v>30</v>
      </c>
      <c r="I44" s="24" t="n">
        <f aca="false">IF(C44&lt;G44,(17-C44)*H44,0)</f>
        <v>327</v>
      </c>
      <c r="J44" s="163" t="n">
        <v>372</v>
      </c>
      <c r="K44" s="164" t="n">
        <f aca="false">+F44/I44*J44</f>
        <v>820.220183486239</v>
      </c>
      <c r="L44" s="165" t="n">
        <f aca="false">+F44/I44</f>
        <v>2.20489296636086</v>
      </c>
    </row>
    <row collapsed="false" customFormat="false" customHeight="false" hidden="false" ht="12.65" outlineLevel="0" r="45">
      <c r="B45" s="0" t="s">
        <v>294</v>
      </c>
      <c r="C45" s="121" t="n">
        <v>10.3</v>
      </c>
      <c r="D45" s="170" t="n">
        <v>733</v>
      </c>
      <c r="E45" s="170"/>
      <c r="F45" s="150" t="n">
        <f aca="false">+D45-575</f>
        <v>158</v>
      </c>
      <c r="G45" s="0" t="n">
        <v>10</v>
      </c>
      <c r="H45" s="0" t="n">
        <v>31</v>
      </c>
      <c r="I45" s="24" t="n">
        <f aca="false">IF(C45&lt;G45,(17-C45)*H45,0)</f>
        <v>0</v>
      </c>
      <c r="J45" s="163" t="n">
        <v>0</v>
      </c>
      <c r="K45" s="164"/>
      <c r="L45" s="165"/>
    </row>
    <row collapsed="false" customFormat="false" customHeight="false" hidden="false" ht="12.65" outlineLevel="0" r="46">
      <c r="B46" s="0" t="s">
        <v>337</v>
      </c>
      <c r="C46" s="121" t="n">
        <v>14.3</v>
      </c>
      <c r="D46" s="170" t="n">
        <v>631</v>
      </c>
      <c r="E46" s="170"/>
      <c r="F46" s="150" t="n">
        <v>0</v>
      </c>
      <c r="G46" s="0" t="n">
        <v>10</v>
      </c>
      <c r="H46" s="0" t="n">
        <v>30</v>
      </c>
      <c r="I46" s="24" t="n">
        <f aca="false">IF(C46&lt;G46,(17-C46)*H46,0)</f>
        <v>0</v>
      </c>
      <c r="J46" s="163" t="n">
        <v>0</v>
      </c>
      <c r="K46" s="164"/>
      <c r="L46" s="165"/>
      <c r="M46" s="66" t="s">
        <v>390</v>
      </c>
    </row>
    <row collapsed="false" customFormat="false" customHeight="false" hidden="false" ht="12.65" outlineLevel="0" r="47">
      <c r="B47" s="0" t="s">
        <v>338</v>
      </c>
      <c r="C47" s="121" t="n">
        <v>17.5</v>
      </c>
      <c r="D47" s="170" t="n">
        <v>851</v>
      </c>
      <c r="E47" s="170"/>
      <c r="F47" s="150" t="n">
        <v>0</v>
      </c>
      <c r="G47" s="0" t="n">
        <v>10</v>
      </c>
      <c r="H47" s="0" t="n">
        <v>31</v>
      </c>
      <c r="I47" s="24" t="n">
        <f aca="false">IF(C47&lt;G47,(17-C47)*H47,0)</f>
        <v>0</v>
      </c>
      <c r="J47" s="163" t="n">
        <v>0</v>
      </c>
      <c r="K47" s="164"/>
      <c r="L47" s="165"/>
    </row>
    <row collapsed="false" customFormat="false" customHeight="false" hidden="false" ht="12.65" outlineLevel="0" r="48">
      <c r="B48" s="0" t="s">
        <v>339</v>
      </c>
      <c r="C48" s="121" t="n">
        <v>16.5</v>
      </c>
      <c r="D48" s="170" t="n">
        <v>637</v>
      </c>
      <c r="E48" s="170"/>
      <c r="F48" s="150" t="n">
        <v>0</v>
      </c>
      <c r="G48" s="0" t="n">
        <v>11</v>
      </c>
      <c r="H48" s="0" t="n">
        <v>31</v>
      </c>
      <c r="I48" s="24" t="n">
        <f aca="false">IF(C48&lt;G48,(17-C48)*H48,0)</f>
        <v>0</v>
      </c>
      <c r="J48" s="163" t="n">
        <v>0</v>
      </c>
      <c r="K48" s="164"/>
      <c r="L48" s="165"/>
      <c r="M48" s="66" t="s">
        <v>391</v>
      </c>
    </row>
    <row collapsed="false" customFormat="false" customHeight="false" hidden="false" ht="12.65" outlineLevel="0" r="49">
      <c r="B49" s="0" t="s">
        <v>340</v>
      </c>
      <c r="C49" s="121" t="n">
        <v>12.4</v>
      </c>
      <c r="D49" s="170" t="n">
        <v>735</v>
      </c>
      <c r="E49" s="170"/>
      <c r="F49" s="150" t="n">
        <f aca="false">+D49-575</f>
        <v>160</v>
      </c>
      <c r="G49" s="0" t="n">
        <v>12</v>
      </c>
      <c r="H49" s="0" t="n">
        <v>30</v>
      </c>
      <c r="I49" s="24" t="n">
        <f aca="false">IF(C49&lt;G49,(17-C49)*H49,0)</f>
        <v>0</v>
      </c>
      <c r="J49" s="163" t="n">
        <v>0</v>
      </c>
      <c r="K49" s="164"/>
      <c r="L49" s="165"/>
    </row>
    <row collapsed="false" customFormat="false" customHeight="false" hidden="false" ht="12.65" outlineLevel="0" r="50">
      <c r="B50" s="0" t="s">
        <v>341</v>
      </c>
      <c r="C50" s="176" t="n">
        <v>7.9</v>
      </c>
      <c r="D50" s="170" t="n">
        <v>1348</v>
      </c>
      <c r="E50" s="170"/>
      <c r="F50" s="150" t="n">
        <f aca="false">+D50-575</f>
        <v>773</v>
      </c>
      <c r="G50" s="0" t="n">
        <v>13</v>
      </c>
      <c r="H50" s="0" t="n">
        <v>31</v>
      </c>
      <c r="I50" s="24" t="n">
        <f aca="false">IF(C50&lt;G50,(17-C50)*H50,0)</f>
        <v>282.1</v>
      </c>
      <c r="J50" s="163" t="n">
        <v>275.9</v>
      </c>
      <c r="K50" s="164" t="n">
        <f aca="false">+F50/I50*J50</f>
        <v>756.010989010989</v>
      </c>
      <c r="L50" s="165" t="n">
        <f aca="false">+F50/I50</f>
        <v>2.74016306274371</v>
      </c>
    </row>
    <row collapsed="false" customFormat="false" customHeight="false" hidden="false" ht="12.65" outlineLevel="0" r="51">
      <c r="B51" s="0" t="s">
        <v>342</v>
      </c>
      <c r="C51" s="121" t="n">
        <v>0.7</v>
      </c>
      <c r="D51" s="170" t="n">
        <v>1807</v>
      </c>
      <c r="E51" s="170"/>
      <c r="F51" s="150" t="n">
        <f aca="false">+D51-575</f>
        <v>1232</v>
      </c>
      <c r="G51" s="0" t="n">
        <v>17</v>
      </c>
      <c r="H51" s="0" t="n">
        <v>30</v>
      </c>
      <c r="I51" s="24" t="n">
        <f aca="false">IF(C51&lt;G51,(17-C51)*H51,0)</f>
        <v>489</v>
      </c>
      <c r="J51" s="163" t="n">
        <v>411</v>
      </c>
      <c r="K51" s="164" t="n">
        <f aca="false">+F51/I51*J51</f>
        <v>1035.48466257669</v>
      </c>
      <c r="L51" s="165" t="n">
        <f aca="false">+F51/I51</f>
        <v>2.51942740286299</v>
      </c>
    </row>
    <row collapsed="false" customFormat="false" customHeight="false" hidden="false" ht="12.1" outlineLevel="0" r="52">
      <c r="B52" s="0" t="s">
        <v>344</v>
      </c>
      <c r="C52" s="121" t="n">
        <v>-6</v>
      </c>
      <c r="D52" s="177" t="n">
        <v>2664</v>
      </c>
      <c r="E52" s="177"/>
      <c r="F52" s="150" t="n">
        <f aca="false">+D52-575</f>
        <v>2089</v>
      </c>
      <c r="G52" s="0" t="n">
        <v>17</v>
      </c>
      <c r="H52" s="0" t="n">
        <v>31</v>
      </c>
      <c r="I52" s="24" t="n">
        <f aca="false">IF(C52&lt;G52,(17-C52)*H52,0)</f>
        <v>713</v>
      </c>
      <c r="J52" s="163" t="n">
        <v>530.1</v>
      </c>
      <c r="K52" s="164" t="n">
        <f aca="false">+F52/I52*J52</f>
        <v>1553.12608695652</v>
      </c>
      <c r="L52" s="165" t="n">
        <f aca="false">+F52/I52</f>
        <v>2.92987377279102</v>
      </c>
    </row>
    <row collapsed="false" customFormat="true" customHeight="false" hidden="false" ht="12.65" outlineLevel="0" r="53" s="12">
      <c r="A53" s="12" t="n">
        <v>2010</v>
      </c>
      <c r="C53" s="171" t="n">
        <f aca="false">+AVERAGE(C41:C52)</f>
        <v>5.775</v>
      </c>
      <c r="D53" s="178" t="n">
        <f aca="false">SUM(D41:D52)</f>
        <v>19070</v>
      </c>
      <c r="E53" s="178"/>
      <c r="F53" s="172" t="n">
        <f aca="false">SUM(F41:F52)</f>
        <v>11776</v>
      </c>
      <c r="I53" s="173" t="n">
        <f aca="false">SUM(I41:I52)</f>
        <v>3647</v>
      </c>
      <c r="J53" s="174" t="n">
        <v>3238</v>
      </c>
      <c r="K53" s="164" t="n">
        <f aca="false">+F53/I53*J53</f>
        <v>10455.3572799561</v>
      </c>
      <c r="L53" s="165" t="n">
        <f aca="false">+F53/I53</f>
        <v>3.22895530573074</v>
      </c>
      <c r="M53" s="66" t="s">
        <v>392</v>
      </c>
      <c r="N53" s="175" t="n">
        <f aca="false">+L53/L$14</f>
        <v>0.266040338911912</v>
      </c>
      <c r="P53" s="0"/>
      <c r="AMJ53" s="0"/>
    </row>
    <row collapsed="false" customFormat="false" customHeight="false" hidden="false" ht="12.1" outlineLevel="0" r="54">
      <c r="A54" s="0" t="n">
        <v>2011</v>
      </c>
      <c r="B54" s="0" t="s">
        <v>332</v>
      </c>
      <c r="C54" s="121" t="n">
        <v>-0.7</v>
      </c>
      <c r="D54" s="150" t="n">
        <v>1954</v>
      </c>
      <c r="E54" s="24" t="n">
        <f aca="false">+F54-100</f>
        <v>1279</v>
      </c>
      <c r="F54" s="150" t="n">
        <f aca="false">+D54-575</f>
        <v>1379</v>
      </c>
      <c r="G54" s="0" t="n">
        <v>17</v>
      </c>
      <c r="H54" s="0" t="n">
        <v>31</v>
      </c>
      <c r="I54" s="24" t="n">
        <f aca="false">IF(C54&lt;G54,(17-C54)*H54,0)</f>
        <v>548.7</v>
      </c>
      <c r="J54" s="163" t="n">
        <v>592.1</v>
      </c>
      <c r="K54" s="164" t="n">
        <f aca="false">+F54/I54*J54</f>
        <v>1488.07344632768</v>
      </c>
      <c r="L54" s="165" t="n">
        <f aca="false">+F54/I54</f>
        <v>2.51321304902497</v>
      </c>
      <c r="M54" s="66" t="s">
        <v>393</v>
      </c>
    </row>
    <row collapsed="false" customFormat="false" customHeight="false" hidden="false" ht="12.1" outlineLevel="0" r="55">
      <c r="B55" s="0" t="s">
        <v>334</v>
      </c>
      <c r="C55" s="121" t="n">
        <v>-2.8</v>
      </c>
      <c r="D55" s="177" t="n">
        <v>1835</v>
      </c>
      <c r="E55" s="179" t="n">
        <v>1425</v>
      </c>
      <c r="F55" s="150" t="n">
        <f aca="false">+E55-100</f>
        <v>1325</v>
      </c>
      <c r="G55" s="0" t="n">
        <v>17</v>
      </c>
      <c r="H55" s="0" t="n">
        <v>28</v>
      </c>
      <c r="I55" s="24" t="n">
        <f aca="false">IF(C55&lt;G55,(17-C55)*H55,0)</f>
        <v>554.4</v>
      </c>
      <c r="J55" s="163" t="n">
        <v>542.3</v>
      </c>
      <c r="K55" s="164" t="n">
        <f aca="false">+F55/I55*J55</f>
        <v>1296.08134920635</v>
      </c>
      <c r="L55" s="165" t="n">
        <f aca="false">+F55/I55</f>
        <v>2.38997113997114</v>
      </c>
      <c r="M55" s="66" t="s">
        <v>394</v>
      </c>
    </row>
    <row collapsed="false" customFormat="false" customHeight="false" hidden="false" ht="12.1" outlineLevel="0" r="56">
      <c r="B56" s="0" t="s">
        <v>292</v>
      </c>
      <c r="C56" s="121" t="n">
        <v>1.4</v>
      </c>
      <c r="D56" s="177" t="n">
        <v>1475</v>
      </c>
      <c r="E56" s="179" t="n">
        <v>968</v>
      </c>
      <c r="F56" s="150" t="n">
        <f aca="false">+E56-100</f>
        <v>868</v>
      </c>
      <c r="G56" s="0" t="n">
        <v>17</v>
      </c>
      <c r="H56" s="0" t="n">
        <v>31</v>
      </c>
      <c r="I56" s="24" t="n">
        <f aca="false">IF(C56&lt;G56,(17-C56)*H56,0)</f>
        <v>483.6</v>
      </c>
      <c r="J56" s="163" t="n">
        <v>514.6</v>
      </c>
      <c r="K56" s="164" t="n">
        <f aca="false">+F56/I56*J56</f>
        <v>923.641025641026</v>
      </c>
      <c r="L56" s="165" t="n">
        <f aca="false">+F56/I56</f>
        <v>1.7948717948718</v>
      </c>
    </row>
    <row collapsed="false" customFormat="false" customHeight="false" hidden="false" ht="12.1" outlineLevel="0" r="57">
      <c r="B57" s="0" t="s">
        <v>293</v>
      </c>
      <c r="C57" s="131" t="n">
        <v>8.1</v>
      </c>
      <c r="D57" s="177" t="n">
        <v>857</v>
      </c>
      <c r="E57" s="179" t="n">
        <v>444</v>
      </c>
      <c r="F57" s="150" t="n">
        <f aca="false">+E57-100</f>
        <v>344</v>
      </c>
      <c r="G57" s="0" t="n">
        <v>12</v>
      </c>
      <c r="H57" s="0" t="n">
        <v>30</v>
      </c>
      <c r="I57" s="24" t="n">
        <f aca="false">IF(C57&lt;G57,(17-C57)*H57,0)</f>
        <v>267</v>
      </c>
      <c r="J57" s="163" t="n">
        <v>372</v>
      </c>
      <c r="K57" s="164" t="n">
        <f aca="false">+F57/I57*J57</f>
        <v>479.280898876405</v>
      </c>
      <c r="L57" s="165" t="n">
        <f aca="false">+F57/I57</f>
        <v>1.28838951310861</v>
      </c>
    </row>
    <row collapsed="false" customFormat="false" customHeight="false" hidden="false" ht="12.1" outlineLevel="0" r="58">
      <c r="A58" s="66"/>
      <c r="B58" s="66" t="s">
        <v>294</v>
      </c>
      <c r="C58" s="121" t="n">
        <v>11</v>
      </c>
      <c r="D58" s="177" t="n">
        <v>588</v>
      </c>
      <c r="E58" s="179" t="n">
        <v>232</v>
      </c>
      <c r="F58" s="150" t="n">
        <f aca="false">+E58-100</f>
        <v>132</v>
      </c>
      <c r="G58" s="0" t="n">
        <v>10</v>
      </c>
      <c r="H58" s="0" t="n">
        <v>31</v>
      </c>
      <c r="I58" s="24" t="n">
        <f aca="false">IF(C58&lt;G58,(17-C58)*H58,0)</f>
        <v>0</v>
      </c>
      <c r="J58" s="163" t="n">
        <v>0</v>
      </c>
      <c r="K58" s="164"/>
      <c r="L58" s="165"/>
    </row>
    <row collapsed="false" customFormat="false" customHeight="false" hidden="false" ht="12.1" outlineLevel="0" r="59">
      <c r="A59" s="66"/>
      <c r="B59" s="66" t="s">
        <v>297</v>
      </c>
      <c r="C59" s="121" t="n">
        <v>15.1</v>
      </c>
      <c r="D59" s="177" t="n">
        <v>473</v>
      </c>
      <c r="E59" s="179" t="n">
        <v>97</v>
      </c>
      <c r="F59" s="150" t="n">
        <v>0</v>
      </c>
      <c r="G59" s="0" t="n">
        <v>10</v>
      </c>
      <c r="H59" s="0" t="n">
        <v>30</v>
      </c>
      <c r="I59" s="24" t="n">
        <f aca="false">IF(C59&lt;G59,(17-C59)*H59,0)</f>
        <v>0</v>
      </c>
      <c r="J59" s="163" t="n">
        <v>0</v>
      </c>
      <c r="K59" s="164"/>
      <c r="L59" s="165"/>
    </row>
    <row collapsed="false" customFormat="false" customHeight="false" hidden="false" ht="12.1" outlineLevel="0" r="60">
      <c r="A60" s="66"/>
      <c r="B60" s="66" t="s">
        <v>299</v>
      </c>
      <c r="C60" s="121" t="n">
        <v>17.7</v>
      </c>
      <c r="D60" s="177" t="n">
        <v>718</v>
      </c>
      <c r="E60" s="179" t="n">
        <v>117</v>
      </c>
      <c r="F60" s="150" t="n">
        <v>0</v>
      </c>
      <c r="G60" s="0" t="n">
        <v>10</v>
      </c>
      <c r="H60" s="0" t="n">
        <v>31</v>
      </c>
      <c r="I60" s="24" t="n">
        <f aca="false">IF(C60&lt;G60,(17-C60)*H60,0)</f>
        <v>0</v>
      </c>
      <c r="J60" s="163" t="n">
        <v>0</v>
      </c>
      <c r="K60" s="164"/>
      <c r="L60" s="165"/>
    </row>
    <row collapsed="false" customFormat="false" customHeight="false" hidden="false" ht="12.1" outlineLevel="0" r="61">
      <c r="A61" s="66"/>
      <c r="B61" s="66" t="s">
        <v>353</v>
      </c>
      <c r="C61" s="121" t="n">
        <v>17.2</v>
      </c>
      <c r="D61" s="177" t="n">
        <v>518</v>
      </c>
      <c r="E61" s="179" t="n">
        <v>87</v>
      </c>
      <c r="F61" s="150" t="n">
        <v>0</v>
      </c>
      <c r="G61" s="0" t="n">
        <v>11</v>
      </c>
      <c r="H61" s="0" t="n">
        <v>31</v>
      </c>
      <c r="I61" s="24" t="n">
        <f aca="false">IF(C61&lt;G61,(17-C61)*H61,0)</f>
        <v>0</v>
      </c>
      <c r="J61" s="163" t="n">
        <v>0</v>
      </c>
      <c r="K61" s="164"/>
      <c r="L61" s="165"/>
    </row>
    <row collapsed="false" customFormat="false" customHeight="false" hidden="false" ht="12.65" outlineLevel="0" r="62">
      <c r="A62" s="48"/>
      <c r="B62" s="48" t="s">
        <v>354</v>
      </c>
      <c r="C62" s="134" t="n">
        <v>14.1</v>
      </c>
      <c r="D62" s="135" t="n">
        <v>549</v>
      </c>
      <c r="E62" s="180" t="n">
        <v>156</v>
      </c>
      <c r="F62" s="150" t="n">
        <f aca="false">+E62-100</f>
        <v>56</v>
      </c>
      <c r="G62" s="0" t="n">
        <v>12</v>
      </c>
      <c r="H62" s="0" t="n">
        <v>30</v>
      </c>
      <c r="I62" s="24" t="n">
        <f aca="false">IF(C62&lt;G62,(17-C62)*H62,0)</f>
        <v>0</v>
      </c>
      <c r="J62" s="163" t="n">
        <v>0</v>
      </c>
      <c r="K62" s="164"/>
      <c r="L62" s="165"/>
    </row>
    <row collapsed="false" customFormat="false" customHeight="false" hidden="false" ht="12.1" outlineLevel="0" r="63">
      <c r="A63" s="66"/>
      <c r="B63" s="66" t="s">
        <v>356</v>
      </c>
      <c r="C63" s="130" t="n">
        <v>10.2</v>
      </c>
      <c r="D63" s="177" t="n">
        <v>883</v>
      </c>
      <c r="E63" s="179" t="n">
        <v>320</v>
      </c>
      <c r="F63" s="150" t="n">
        <f aca="false">+E63-100</f>
        <v>220</v>
      </c>
      <c r="G63" s="0" t="n">
        <v>13</v>
      </c>
      <c r="H63" s="0" t="n">
        <v>31</v>
      </c>
      <c r="I63" s="24" t="n">
        <f aca="false">IF(C63&lt;G63,(17-C63)*H63,0)</f>
        <v>210.8</v>
      </c>
      <c r="J63" s="163" t="n">
        <v>275.9</v>
      </c>
      <c r="K63" s="164" t="n">
        <f aca="false">+F63/I63*J63</f>
        <v>287.941176470588</v>
      </c>
      <c r="L63" s="165" t="n">
        <f aca="false">+F63/I63</f>
        <v>1.04364326375712</v>
      </c>
      <c r="M63" s="66" t="s">
        <v>395</v>
      </c>
    </row>
    <row collapsed="false" customFormat="false" customHeight="false" hidden="false" ht="12.1" outlineLevel="0" r="64">
      <c r="A64" s="66"/>
      <c r="B64" s="66" t="s">
        <v>358</v>
      </c>
      <c r="C64" s="130" t="n">
        <v>6.6</v>
      </c>
      <c r="D64" s="177" t="n">
        <v>1057</v>
      </c>
      <c r="E64" s="181" t="n">
        <v>515</v>
      </c>
      <c r="F64" s="150" t="n">
        <f aca="false">+E64-100</f>
        <v>415</v>
      </c>
      <c r="G64" s="0" t="n">
        <v>17</v>
      </c>
      <c r="H64" s="0" t="n">
        <v>30</v>
      </c>
      <c r="I64" s="24" t="n">
        <f aca="false">IF(C64&lt;G64,(17-C64)*H64,0)</f>
        <v>312</v>
      </c>
      <c r="J64" s="163" t="n">
        <v>411</v>
      </c>
      <c r="K64" s="164" t="n">
        <f aca="false">+F64/I64*J64</f>
        <v>546.682692307692</v>
      </c>
      <c r="L64" s="165" t="n">
        <f aca="false">+F64/I64</f>
        <v>1.33012820512821</v>
      </c>
    </row>
    <row collapsed="false" customFormat="false" customHeight="false" hidden="false" ht="12.65" outlineLevel="0" r="65">
      <c r="A65" s="48"/>
      <c r="B65" s="48" t="s">
        <v>360</v>
      </c>
      <c r="C65" s="133" t="n">
        <v>4.3</v>
      </c>
      <c r="D65" s="135" t="n">
        <v>2007</v>
      </c>
      <c r="E65" s="182" t="n">
        <v>718</v>
      </c>
      <c r="F65" s="150" t="n">
        <f aca="false">+E65-100</f>
        <v>618</v>
      </c>
      <c r="G65" s="0" t="n">
        <v>17</v>
      </c>
      <c r="H65" s="0" t="n">
        <v>31</v>
      </c>
      <c r="I65" s="24" t="n">
        <f aca="false">IF(C65&lt;G65,(17-C65)*H65,0)</f>
        <v>393.7</v>
      </c>
      <c r="J65" s="163" t="n">
        <v>530.1</v>
      </c>
      <c r="K65" s="164" t="n">
        <f aca="false">+F65/I65*J65</f>
        <v>832.110236220472</v>
      </c>
      <c r="L65" s="165" t="n">
        <f aca="false">+F65/I65</f>
        <v>1.56972313944628</v>
      </c>
      <c r="M65" s="66" t="s">
        <v>396</v>
      </c>
      <c r="P65" s="183" t="s">
        <v>397</v>
      </c>
      <c r="Q65" s="184"/>
      <c r="R65" s="184"/>
      <c r="S65" s="185"/>
    </row>
    <row collapsed="false" customFormat="true" customHeight="false" hidden="false" ht="12.65" outlineLevel="0" r="66" s="12">
      <c r="A66" s="151" t="n">
        <v>2011</v>
      </c>
      <c r="B66" s="151"/>
      <c r="C66" s="171" t="n">
        <f aca="false">+AVERAGE(C54:C65)</f>
        <v>8.51666666666667</v>
      </c>
      <c r="D66" s="178" t="n">
        <f aca="false">SUM(D54:D65)</f>
        <v>12914</v>
      </c>
      <c r="E66" s="24" t="n">
        <f aca="false">SUM(E54:E65)</f>
        <v>6358</v>
      </c>
      <c r="F66" s="172" t="n">
        <f aca="false">SUM(F54:F65)</f>
        <v>5357</v>
      </c>
      <c r="I66" s="173" t="n">
        <f aca="false">SUM(I54:I65)</f>
        <v>2770.2</v>
      </c>
      <c r="J66" s="174" t="n">
        <v>3238</v>
      </c>
      <c r="K66" s="164" t="n">
        <f aca="false">+F66/I66*J66</f>
        <v>6261.62948523572</v>
      </c>
      <c r="L66" s="165" t="n">
        <f aca="false">+F66/I66</f>
        <v>1.93379539383438</v>
      </c>
      <c r="M66" s="66" t="s">
        <v>398</v>
      </c>
      <c r="N66" s="175" t="n">
        <f aca="false">+L66/L$14</f>
        <v>0.159329421825356</v>
      </c>
      <c r="O66" s="0"/>
      <c r="P66" s="186" t="s">
        <v>399</v>
      </c>
      <c r="S66" s="187" t="s">
        <v>400</v>
      </c>
      <c r="T66" s="0"/>
      <c r="AMJ66" s="0"/>
    </row>
    <row collapsed="false" customFormat="false" customHeight="false" hidden="false" ht="12.1" outlineLevel="0" r="67">
      <c r="A67" s="54" t="n">
        <v>2012</v>
      </c>
      <c r="B67" s="54" t="s">
        <v>332</v>
      </c>
      <c r="C67" s="130" t="n">
        <v>0.6</v>
      </c>
      <c r="D67" s="177" t="n">
        <v>1558</v>
      </c>
      <c r="E67" s="181" t="n">
        <v>920</v>
      </c>
      <c r="F67" s="150" t="n">
        <f aca="false">+E67-100</f>
        <v>820</v>
      </c>
      <c r="G67" s="0" t="n">
        <v>17</v>
      </c>
      <c r="H67" s="0" t="n">
        <v>31</v>
      </c>
      <c r="I67" s="24" t="n">
        <f aca="false">IF(C67&lt;G67,(17-C67)*H67,0)</f>
        <v>508.4</v>
      </c>
      <c r="J67" s="163" t="n">
        <v>592.1</v>
      </c>
      <c r="K67" s="164" t="n">
        <f aca="false">+F67/I67*J67</f>
        <v>955</v>
      </c>
      <c r="L67" s="165" t="n">
        <f aca="false">+F67/I67</f>
        <v>1.61290322580645</v>
      </c>
      <c r="M67" s="66" t="s">
        <v>401</v>
      </c>
      <c r="P67" s="188" t="n">
        <v>-2.1</v>
      </c>
      <c r="Q67" s="12" t="n">
        <v>17</v>
      </c>
      <c r="R67" s="12" t="n">
        <v>31</v>
      </c>
      <c r="S67" s="163" t="n">
        <f aca="false">IF(P67&lt;Q67,(17-P67)*R67,0)</f>
        <v>592.1</v>
      </c>
      <c r="T67" s="0" t="s">
        <v>332</v>
      </c>
    </row>
    <row collapsed="false" customFormat="false" customHeight="false" hidden="false" ht="12.1" outlineLevel="0" r="68">
      <c r="A68" s="66"/>
      <c r="B68" s="66" t="s">
        <v>334</v>
      </c>
      <c r="C68" s="130" t="n">
        <v>-0.6</v>
      </c>
      <c r="D68" s="177" t="n">
        <v>1346</v>
      </c>
      <c r="E68" s="181" t="n">
        <v>943</v>
      </c>
      <c r="F68" s="150" t="n">
        <f aca="false">+E68-100</f>
        <v>843</v>
      </c>
      <c r="G68" s="0" t="n">
        <v>17</v>
      </c>
      <c r="H68" s="0" t="n">
        <v>29</v>
      </c>
      <c r="I68" s="24" t="n">
        <f aca="false">IF(C68&lt;G68,(17-C68)*H68,0)</f>
        <v>510.4</v>
      </c>
      <c r="J68" s="163" t="n">
        <v>542.3</v>
      </c>
      <c r="K68" s="164" t="n">
        <f aca="false">+F68/I68*J68</f>
        <v>895.6875</v>
      </c>
      <c r="L68" s="165" t="n">
        <f aca="false">+F68/I68</f>
        <v>1.65164576802508</v>
      </c>
      <c r="P68" s="189" t="n">
        <v>-1.7</v>
      </c>
      <c r="Q68" s="12" t="n">
        <v>17</v>
      </c>
      <c r="R68" s="12" t="n">
        <v>29</v>
      </c>
      <c r="S68" s="163" t="n">
        <f aca="false">IF(P68&lt;Q68,(17-P68)*R68,0)</f>
        <v>542.3</v>
      </c>
      <c r="T68" s="0" t="s">
        <v>334</v>
      </c>
    </row>
    <row collapsed="false" customFormat="true" customHeight="false" hidden="false" ht="12.65" outlineLevel="0" r="69" s="66">
      <c r="A69" s="12"/>
      <c r="B69" s="48" t="s">
        <v>335</v>
      </c>
      <c r="C69" s="130" t="n">
        <v>4.9</v>
      </c>
      <c r="D69" s="177" t="n">
        <v>961</v>
      </c>
      <c r="E69" s="54" t="n">
        <v>574</v>
      </c>
      <c r="F69" s="150" t="n">
        <f aca="false">+E69-100</f>
        <v>474</v>
      </c>
      <c r="G69" s="66" t="n">
        <v>17</v>
      </c>
      <c r="H69" s="66" t="n">
        <v>31</v>
      </c>
      <c r="I69" s="54" t="n">
        <f aca="false">IF(C69&lt;G69,(17-C69)*H69,0)</f>
        <v>375.1</v>
      </c>
      <c r="J69" s="163" t="n">
        <v>514.6</v>
      </c>
      <c r="K69" s="164" t="n">
        <f aca="false">+F69/I69*J69</f>
        <v>650.280991735537</v>
      </c>
      <c r="L69" s="165" t="n">
        <f aca="false">+F69/I69</f>
        <v>1.26366302319382</v>
      </c>
      <c r="N69" s="190"/>
      <c r="P69" s="186" t="n">
        <v>0.4</v>
      </c>
      <c r="Q69" s="12" t="n">
        <v>17</v>
      </c>
      <c r="R69" s="12" t="n">
        <v>31</v>
      </c>
      <c r="S69" s="163" t="n">
        <f aca="false">IF(P69&lt;Q69,(17-P69)*R69,0)</f>
        <v>514.6</v>
      </c>
      <c r="T69" s="0" t="s">
        <v>292</v>
      </c>
      <c r="AMJ69" s="0"/>
    </row>
    <row collapsed="false" customFormat="false" customHeight="false" hidden="false" ht="12.1" outlineLevel="0" r="70">
      <c r="B70" s="54" t="s">
        <v>336</v>
      </c>
      <c r="C70" s="21" t="n">
        <v>6.4</v>
      </c>
      <c r="D70" s="150" t="n">
        <f aca="false">'diagr månader'!F113</f>
        <v>957</v>
      </c>
      <c r="E70" s="150" t="n">
        <f aca="false">'diagr månader'!G113</f>
        <v>519</v>
      </c>
      <c r="F70" s="150" t="n">
        <f aca="false">+E70-100</f>
        <v>419</v>
      </c>
      <c r="G70" s="0" t="n">
        <v>12</v>
      </c>
      <c r="H70" s="0" t="n">
        <v>30</v>
      </c>
      <c r="I70" s="24" t="n">
        <f aca="false">IF(C70&lt;G70,(17-C70)*H70,0)</f>
        <v>318</v>
      </c>
      <c r="J70" s="163" t="n">
        <v>372</v>
      </c>
      <c r="K70" s="164" t="n">
        <f aca="false">+F70/I70*J70</f>
        <v>490.150943396226</v>
      </c>
      <c r="L70" s="165" t="n">
        <f aca="false">+F70/I70</f>
        <v>1.31761006289308</v>
      </c>
      <c r="P70" s="186" t="n">
        <v>4.6</v>
      </c>
      <c r="Q70" s="12" t="n">
        <v>12</v>
      </c>
      <c r="R70" s="12" t="n">
        <v>30</v>
      </c>
      <c r="S70" s="163" t="n">
        <f aca="false">IF(P70&lt;Q70,(17-P70)*R70,0)</f>
        <v>372</v>
      </c>
      <c r="T70" s="0" t="s">
        <v>293</v>
      </c>
    </row>
    <row collapsed="false" customFormat="false" customHeight="false" hidden="false" ht="12.1" outlineLevel="0" r="71">
      <c r="B71" s="54" t="s">
        <v>294</v>
      </c>
      <c r="C71" s="21" t="n">
        <f aca="false">'diagr månader'!E114</f>
        <v>11.9</v>
      </c>
      <c r="D71" s="122" t="n">
        <f aca="false">'diagr månader'!F114</f>
        <v>481</v>
      </c>
      <c r="E71" s="122" t="n">
        <f aca="false">'diagr månader'!G114</f>
        <v>197</v>
      </c>
      <c r="F71" s="150" t="n">
        <f aca="false">+E71-100</f>
        <v>97</v>
      </c>
      <c r="G71" s="0" t="n">
        <v>10</v>
      </c>
      <c r="H71" s="0" t="n">
        <v>31</v>
      </c>
      <c r="I71" s="24" t="n">
        <f aca="false">IF(C71&lt;G71,(17-C71)*H71,0)</f>
        <v>0</v>
      </c>
      <c r="J71" s="163" t="n">
        <v>0</v>
      </c>
      <c r="K71" s="164" t="e">
        <f aca="false">+F71/I71*J71</f>
        <v>#DIV/0!</v>
      </c>
      <c r="L71" s="165" t="e">
        <f aca="false">+F71/I71</f>
        <v>#DIV/0!</v>
      </c>
      <c r="P71" s="186" t="n">
        <v>10.4</v>
      </c>
      <c r="Q71" s="12" t="n">
        <v>10</v>
      </c>
      <c r="R71" s="12" t="n">
        <v>31</v>
      </c>
      <c r="S71" s="163" t="n">
        <f aca="false">IF(P71&lt;Q71,(17-P71)*R71,0)</f>
        <v>0</v>
      </c>
      <c r="T71" s="66" t="s">
        <v>294</v>
      </c>
    </row>
    <row collapsed="false" customFormat="false" customHeight="false" hidden="false" ht="12.1" outlineLevel="0" r="72">
      <c r="B72" s="66" t="s">
        <v>337</v>
      </c>
      <c r="C72" s="21" t="n">
        <f aca="false">'diagr månader'!E115</f>
        <v>13.2</v>
      </c>
      <c r="D72" s="150" t="n">
        <f aca="false">'diagr månader'!F115</f>
        <v>407</v>
      </c>
      <c r="E72" s="150" t="n">
        <f aca="false">'diagr månader'!G115</f>
        <v>86</v>
      </c>
      <c r="F72" s="150" t="n">
        <v>0</v>
      </c>
      <c r="G72" s="0" t="n">
        <v>10</v>
      </c>
      <c r="H72" s="0" t="n">
        <v>30</v>
      </c>
      <c r="I72" s="24" t="n">
        <f aca="false">IF(C72&lt;G72,(17-C72)*H72,0)</f>
        <v>0</v>
      </c>
      <c r="J72" s="163" t="n">
        <v>0</v>
      </c>
      <c r="K72" s="164" t="e">
        <f aca="false">+F72/I72*J72</f>
        <v>#DIV/0!</v>
      </c>
      <c r="L72" s="165" t="e">
        <f aca="false">+F72/I72</f>
        <v>#DIV/0!</v>
      </c>
      <c r="P72" s="186" t="n">
        <v>14.8</v>
      </c>
      <c r="Q72" s="12" t="n">
        <v>10</v>
      </c>
      <c r="R72" s="12" t="n">
        <v>30</v>
      </c>
      <c r="S72" s="163" t="n">
        <f aca="false">IF(P72&lt;Q72,(17-P72)*R72,0)</f>
        <v>0</v>
      </c>
      <c r="T72" s="66" t="s">
        <v>297</v>
      </c>
    </row>
    <row collapsed="false" customFormat="false" customHeight="false" hidden="false" ht="12.65" outlineLevel="0" r="73">
      <c r="B73" s="48" t="s">
        <v>338</v>
      </c>
      <c r="C73" s="21" t="n">
        <f aca="false">'diagr månader'!E116</f>
        <v>16.4</v>
      </c>
      <c r="D73" s="150" t="n">
        <f aca="false">'diagr månader'!F116</f>
        <v>675</v>
      </c>
      <c r="E73" s="150" t="n">
        <f aca="false">'diagr månader'!G116</f>
        <v>111</v>
      </c>
      <c r="F73" s="150" t="n">
        <f aca="false">+E73-100</f>
        <v>11</v>
      </c>
      <c r="G73" s="0" t="n">
        <v>10</v>
      </c>
      <c r="H73" s="0" t="n">
        <v>31</v>
      </c>
      <c r="I73" s="24" t="n">
        <f aca="false">IF(C73&lt;G73,(17-C73)*H73,0)</f>
        <v>0</v>
      </c>
      <c r="J73" s="163" t="n">
        <v>0</v>
      </c>
      <c r="K73" s="164" t="e">
        <f aca="false">+F73/I73*J73</f>
        <v>#DIV/0!</v>
      </c>
      <c r="L73" s="165" t="e">
        <f aca="false">+F73/I73</f>
        <v>#DIV/0!</v>
      </c>
      <c r="P73" s="186" t="n">
        <v>16.3</v>
      </c>
      <c r="Q73" s="12" t="n">
        <v>10</v>
      </c>
      <c r="R73" s="12" t="n">
        <v>31</v>
      </c>
      <c r="S73" s="163" t="n">
        <f aca="false">IF(P73&lt;Q73,(17-P73)*R73,0)</f>
        <v>0</v>
      </c>
      <c r="T73" s="66" t="s">
        <v>299</v>
      </c>
    </row>
    <row collapsed="false" customFormat="false" customHeight="false" hidden="false" ht="12.1" outlineLevel="0" r="74">
      <c r="B74" s="54" t="s">
        <v>339</v>
      </c>
      <c r="C74" s="21" t="n">
        <f aca="false">'diagr månader'!E117</f>
        <v>16.8</v>
      </c>
      <c r="D74" s="150" t="n">
        <f aca="false">'diagr månader'!F117</f>
        <v>370</v>
      </c>
      <c r="E74" s="150" t="n">
        <f aca="false">'diagr månader'!G117</f>
        <v>74</v>
      </c>
      <c r="F74" s="150" t="n">
        <f aca="false">+E74-100</f>
        <v>-26</v>
      </c>
      <c r="G74" s="0" t="n">
        <v>11</v>
      </c>
      <c r="H74" s="0" t="n">
        <v>31</v>
      </c>
      <c r="I74" s="24" t="n">
        <f aca="false">IF(C74&lt;G74,(17-C74)*H74,0)</f>
        <v>0</v>
      </c>
      <c r="J74" s="163" t="n">
        <v>0</v>
      </c>
      <c r="K74" s="164" t="e">
        <f aca="false">+F74/I74*J74</f>
        <v>#DIV/0!</v>
      </c>
      <c r="L74" s="165" t="e">
        <f aca="false">+F74/I74</f>
        <v>#DIV/0!</v>
      </c>
      <c r="P74" s="186" t="n">
        <v>15.8</v>
      </c>
      <c r="Q74" s="12" t="n">
        <v>11</v>
      </c>
      <c r="R74" s="12" t="n">
        <v>31</v>
      </c>
      <c r="S74" s="163" t="n">
        <f aca="false">IF(P74&lt;Q74,(17-P74)*R74,0)</f>
        <v>0</v>
      </c>
      <c r="T74" s="66" t="s">
        <v>353</v>
      </c>
    </row>
    <row collapsed="false" customFormat="false" customHeight="false" hidden="false" ht="12.65" outlineLevel="0" r="75">
      <c r="B75" s="54" t="s">
        <v>340</v>
      </c>
      <c r="C75" s="21" t="n">
        <f aca="false">'diagr månader'!E118</f>
        <v>13.95</v>
      </c>
      <c r="D75" s="150" t="n">
        <f aca="false">'diagr månader'!F118</f>
        <v>427.32612055626</v>
      </c>
      <c r="E75" s="150" t="n">
        <f aca="false">'diagr månader'!G118</f>
        <v>75.6723338485045</v>
      </c>
      <c r="F75" s="150" t="n">
        <f aca="false">+E75-100</f>
        <v>-24.3276661514955</v>
      </c>
      <c r="G75" s="0" t="n">
        <v>12</v>
      </c>
      <c r="H75" s="0" t="n">
        <v>30</v>
      </c>
      <c r="I75" s="24" t="n">
        <f aca="false">IF(C75&lt;G75,(17-C75)*H75,0)</f>
        <v>0</v>
      </c>
      <c r="J75" s="163" t="n">
        <v>0</v>
      </c>
      <c r="K75" s="164" t="e">
        <f aca="false">+F75/I75*J75</f>
        <v>#DIV/0!</v>
      </c>
      <c r="L75" s="165" t="e">
        <f aca="false">+F75/I75</f>
        <v>#DIV/0!</v>
      </c>
      <c r="P75" s="186" t="n">
        <v>12.2</v>
      </c>
      <c r="Q75" s="12" t="n">
        <v>12</v>
      </c>
      <c r="R75" s="12" t="n">
        <v>30</v>
      </c>
      <c r="S75" s="163" t="n">
        <f aca="false">IF(P75&lt;Q75,(17-P75)*R75,0)</f>
        <v>0</v>
      </c>
      <c r="T75" s="48" t="s">
        <v>354</v>
      </c>
    </row>
    <row collapsed="false" customFormat="false" customHeight="false" hidden="false" ht="12.1" outlineLevel="0" r="76">
      <c r="B76" s="66" t="s">
        <v>341</v>
      </c>
      <c r="C76" s="21" t="n">
        <f aca="false">'diagr månader'!E119</f>
        <v>0</v>
      </c>
      <c r="D76" s="150" t="n">
        <f aca="false">'diagr månader'!F119</f>
        <v>0</v>
      </c>
      <c r="E76" s="150" t="n">
        <f aca="false">'diagr månader'!G119</f>
        <v>0</v>
      </c>
      <c r="F76" s="150" t="n">
        <f aca="false">+E76-100</f>
        <v>-100</v>
      </c>
      <c r="G76" s="0" t="n">
        <v>13</v>
      </c>
      <c r="H76" s="0" t="n">
        <v>31</v>
      </c>
      <c r="I76" s="24" t="n">
        <f aca="false">IF(C76&lt;G76,(17-C76)*H76,0)</f>
        <v>527</v>
      </c>
      <c r="J76" s="163" t="n">
        <v>275.9</v>
      </c>
      <c r="K76" s="164" t="n">
        <f aca="false">+F76/I76*J76</f>
        <v>-52.3529411764706</v>
      </c>
      <c r="L76" s="165" t="n">
        <f aca="false">+F76/I76</f>
        <v>-0.189753320683112</v>
      </c>
      <c r="P76" s="186" t="n">
        <v>8.1</v>
      </c>
      <c r="Q76" s="12" t="n">
        <v>13</v>
      </c>
      <c r="R76" s="12" t="n">
        <v>31</v>
      </c>
      <c r="S76" s="163" t="n">
        <f aca="false">IF(P76&lt;Q76,(17-P76)*R76,0)</f>
        <v>275.9</v>
      </c>
      <c r="T76" s="66" t="s">
        <v>356</v>
      </c>
    </row>
    <row collapsed="false" customFormat="false" customHeight="false" hidden="false" ht="12.65" outlineLevel="0" r="77">
      <c r="B77" s="48" t="s">
        <v>342</v>
      </c>
      <c r="C77" s="21" t="n">
        <f aca="false">'diagr månader'!E120</f>
        <v>0</v>
      </c>
      <c r="D77" s="150" t="n">
        <f aca="false">'diagr månader'!F120</f>
        <v>0</v>
      </c>
      <c r="E77" s="150" t="n">
        <f aca="false">'diagr månader'!G120</f>
        <v>0</v>
      </c>
      <c r="F77" s="150" t="n">
        <f aca="false">+E77-100</f>
        <v>-100</v>
      </c>
      <c r="G77" s="0" t="n">
        <v>17</v>
      </c>
      <c r="H77" s="0" t="n">
        <v>30</v>
      </c>
      <c r="I77" s="24" t="n">
        <f aca="false">IF(C77&lt;G77,(17-C77)*H77,0)</f>
        <v>510</v>
      </c>
      <c r="J77" s="163" t="n">
        <v>411</v>
      </c>
      <c r="K77" s="164" t="n">
        <f aca="false">+F77/I77*J77</f>
        <v>-80.5882352941176</v>
      </c>
      <c r="L77" s="165" t="n">
        <f aca="false">+F77/I77</f>
        <v>-0.196078431372549</v>
      </c>
      <c r="P77" s="186" t="n">
        <v>3.3</v>
      </c>
      <c r="Q77" s="12" t="n">
        <v>17</v>
      </c>
      <c r="R77" s="12" t="n">
        <v>30</v>
      </c>
      <c r="S77" s="163" t="n">
        <f aca="false">IF(P77&lt;Q77,(17-P77)*R77,0)</f>
        <v>411</v>
      </c>
      <c r="T77" s="66" t="s">
        <v>358</v>
      </c>
    </row>
    <row collapsed="false" customFormat="false" customHeight="false" hidden="false" ht="12.65" outlineLevel="0" r="78">
      <c r="B78" s="54" t="s">
        <v>344</v>
      </c>
      <c r="C78" s="21" t="n">
        <f aca="false">'diagr månader'!E121</f>
        <v>0</v>
      </c>
      <c r="D78" s="150" t="n">
        <f aca="false">'diagr månader'!F121</f>
        <v>0</v>
      </c>
      <c r="E78" s="150" t="n">
        <f aca="false">'diagr månader'!G121</f>
        <v>0</v>
      </c>
      <c r="F78" s="150" t="n">
        <f aca="false">+E78-100</f>
        <v>-100</v>
      </c>
      <c r="G78" s="0" t="n">
        <v>17</v>
      </c>
      <c r="H78" s="0" t="n">
        <v>31</v>
      </c>
      <c r="I78" s="24" t="n">
        <f aca="false">IF(C78&lt;G78,(17-C78)*H78,0)</f>
        <v>527</v>
      </c>
      <c r="J78" s="163" t="n">
        <v>530.1</v>
      </c>
      <c r="K78" s="164" t="n">
        <f aca="false">+F78/I78*J78</f>
        <v>-100.588235294118</v>
      </c>
      <c r="L78" s="165" t="n">
        <f aca="false">+F78/I78</f>
        <v>-0.189753320683112</v>
      </c>
      <c r="P78" s="186" t="n">
        <v>-0.1</v>
      </c>
      <c r="Q78" s="12" t="n">
        <v>17</v>
      </c>
      <c r="R78" s="12" t="n">
        <v>31</v>
      </c>
      <c r="S78" s="163" t="n">
        <f aca="false">IF(P78&lt;Q78,(17-P78)*R78,0)</f>
        <v>530.1</v>
      </c>
      <c r="T78" s="48" t="s">
        <v>360</v>
      </c>
    </row>
    <row collapsed="false" customFormat="false" customHeight="false" hidden="false" ht="12.1" outlineLevel="0" r="79">
      <c r="I79" s="24" t="n">
        <f aca="false">SUM(I2:I14)</f>
        <v>5275.4</v>
      </c>
      <c r="J79" s="174" t="n">
        <v>3238</v>
      </c>
      <c r="K79" s="164" t="n">
        <f aca="false">+F79/I79*J79</f>
        <v>0</v>
      </c>
      <c r="L79" s="165" t="n">
        <f aca="false">+F79/I79</f>
        <v>0</v>
      </c>
      <c r="N79" s="191"/>
      <c r="P79" s="192" t="n">
        <v>6.8</v>
      </c>
      <c r="Q79" s="193"/>
      <c r="R79" s="193"/>
      <c r="S79" s="174" t="n">
        <f aca="false">SUM(S67:S78)</f>
        <v>3238</v>
      </c>
      <c r="T79" s="0" t="s">
        <v>276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&amp;CSida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5" zoomScaleNormal="95" zoomScalePageLayoutView="100">
      <selection activeCell="B1" activeCellId="0" pane="topLeft" sqref="B1"/>
    </sheetView>
  </sheetViews>
  <cols>
    <col collapsed="false" hidden="false" max="1" min="1" style="0" width="11.5764705882353"/>
    <col collapsed="false" hidden="false" max="2" min="2" style="24" width="11.5764705882353"/>
    <col collapsed="false" hidden="false" max="1025" min="3" style="0" width="11.5764705882353"/>
  </cols>
  <sheetData>
    <row collapsed="false" customFormat="false" customHeight="false" hidden="false" ht="12.1" outlineLevel="0" r="1">
      <c r="A1" s="194" t="str">
        <f aca="false">'diagr månader'!B99</f>
        <v>feb</v>
      </c>
      <c r="B1" s="179" t="n">
        <f aca="false">'diagr månader'!H99</f>
        <v>410</v>
      </c>
    </row>
    <row collapsed="false" customFormat="false" customHeight="false" hidden="false" ht="12.1" outlineLevel="0" r="2">
      <c r="A2" s="194" t="str">
        <f aca="false">'diagr månader'!B100</f>
        <v>mars</v>
      </c>
      <c r="B2" s="179" t="n">
        <f aca="false">'diagr månader'!H100</f>
        <v>507</v>
      </c>
    </row>
    <row collapsed="false" customFormat="false" customHeight="false" hidden="false" ht="12.1" outlineLevel="0" r="3">
      <c r="A3" s="194" t="str">
        <f aca="false">'diagr månader'!B101</f>
        <v>april</v>
      </c>
      <c r="B3" s="179" t="n">
        <f aca="false">'diagr månader'!H101</f>
        <v>413</v>
      </c>
    </row>
    <row collapsed="false" customFormat="false" customHeight="false" hidden="false" ht="12.1" outlineLevel="0" r="4">
      <c r="A4" s="194" t="str">
        <f aca="false">'diagr månader'!B102</f>
        <v>maj</v>
      </c>
      <c r="B4" s="179" t="n">
        <f aca="false">'diagr månader'!H102</f>
        <v>356</v>
      </c>
    </row>
    <row collapsed="false" customFormat="false" customHeight="false" hidden="false" ht="12.1" outlineLevel="0" r="5">
      <c r="A5" s="194" t="str">
        <f aca="false">'diagr månader'!B103</f>
        <v>juni</v>
      </c>
      <c r="B5" s="179" t="n">
        <f aca="false">'diagr månader'!H103</f>
        <v>376</v>
      </c>
    </row>
    <row collapsed="false" customFormat="false" customHeight="false" hidden="false" ht="12.1" outlineLevel="0" r="6">
      <c r="A6" s="194" t="str">
        <f aca="false">'diagr månader'!B104</f>
        <v>juli</v>
      </c>
      <c r="B6" s="179" t="n">
        <f aca="false">'diagr månader'!H104</f>
        <v>601</v>
      </c>
    </row>
    <row collapsed="false" customFormat="false" customHeight="false" hidden="false" ht="12.1" outlineLevel="0" r="7">
      <c r="A7" s="194" t="str">
        <f aca="false">'diagr månader'!B105</f>
        <v>Aug</v>
      </c>
      <c r="B7" s="179" t="n">
        <f aca="false">'diagr månader'!H105</f>
        <v>431</v>
      </c>
    </row>
    <row collapsed="false" customFormat="false" customHeight="false" hidden="false" ht="12.1" outlineLevel="0" r="8">
      <c r="A8" s="194" t="str">
        <f aca="false">'diagr månader'!B106</f>
        <v>Sept</v>
      </c>
      <c r="B8" s="179" t="n">
        <f aca="false">'diagr månader'!H106</f>
        <v>393</v>
      </c>
    </row>
    <row collapsed="false" customFormat="false" customHeight="false" hidden="false" ht="12.1" outlineLevel="0" r="9">
      <c r="A9" s="194" t="str">
        <f aca="false">'diagr månader'!B107</f>
        <v>Okt</v>
      </c>
      <c r="B9" s="179" t="n">
        <f aca="false">'diagr månader'!H107</f>
        <v>563</v>
      </c>
    </row>
    <row collapsed="false" customFormat="false" customHeight="false" hidden="false" ht="12.1" outlineLevel="0" r="10">
      <c r="A10" s="194" t="str">
        <f aca="false">'diagr månader'!B108</f>
        <v>Nov</v>
      </c>
      <c r="B10" s="179" t="n">
        <f aca="false">'diagr månader'!H108</f>
        <v>542</v>
      </c>
    </row>
    <row collapsed="false" customFormat="false" customHeight="false" hidden="false" ht="12.1" outlineLevel="0" r="11">
      <c r="A11" s="194" t="str">
        <f aca="false">'diagr månader'!B109</f>
        <v>Dec</v>
      </c>
      <c r="B11" s="179" t="n">
        <f aca="false">'diagr månader'!H109</f>
        <v>1289</v>
      </c>
    </row>
    <row collapsed="false" customFormat="false" customHeight="false" hidden="false" ht="12.1" outlineLevel="0" r="12">
      <c r="A12" s="194" t="str">
        <f aca="false">'diagr månader'!B110</f>
        <v>jan</v>
      </c>
      <c r="B12" s="179" t="n">
        <f aca="false">'diagr månader'!H110</f>
        <v>638</v>
      </c>
    </row>
    <row collapsed="false" customFormat="false" customHeight="false" hidden="false" ht="12.1" outlineLevel="0" r="13">
      <c r="A13" s="194" t="str">
        <f aca="false">'diagr månader'!B111</f>
        <v>feb</v>
      </c>
      <c r="B13" s="179" t="n">
        <f aca="false">'diagr månader'!H111</f>
        <v>403</v>
      </c>
    </row>
    <row collapsed="false" customFormat="false" customHeight="false" hidden="false" ht="12.1" outlineLevel="0" r="14">
      <c r="A14" s="194" t="str">
        <f aca="false">'diagr månader'!B112</f>
        <v>mar</v>
      </c>
      <c r="B14" s="179" t="n">
        <f aca="false">'diagr månader'!H112</f>
        <v>387</v>
      </c>
    </row>
    <row collapsed="false" customFormat="false" customHeight="false" hidden="false" ht="12.1" outlineLevel="0" r="15">
      <c r="A15" s="194" t="str">
        <f aca="false">'diagr månader'!B113</f>
        <v>apr</v>
      </c>
      <c r="B15" s="179" t="n">
        <f aca="false">'diagr månader'!H113</f>
        <v>438</v>
      </c>
    </row>
    <row collapsed="false" customFormat="false" customHeight="false" hidden="false" ht="12.1" outlineLevel="0" r="16">
      <c r="A16" s="194" t="str">
        <f aca="false">'diagr månader'!B114</f>
        <v>maj</v>
      </c>
      <c r="B16" s="179" t="n">
        <f aca="false">'diagr månader'!H114</f>
        <v>284</v>
      </c>
    </row>
    <row collapsed="false" customFormat="false" customHeight="false" hidden="false" ht="12.1" outlineLevel="0" r="17">
      <c r="A17" s="194" t="str">
        <f aca="false">'diagr månader'!B115</f>
        <v>jun</v>
      </c>
      <c r="B17" s="179" t="n">
        <f aca="false">'diagr månader'!H115</f>
        <v>321</v>
      </c>
    </row>
    <row collapsed="false" customFormat="false" customHeight="false" hidden="false" ht="12.1" outlineLevel="0" r="18">
      <c r="A18" s="194" t="str">
        <f aca="false">'diagr månader'!B116</f>
        <v>juli</v>
      </c>
      <c r="B18" s="179" t="n">
        <f aca="false">'diagr månader'!H116</f>
        <v>564</v>
      </c>
    </row>
    <row collapsed="false" customFormat="false" customHeight="false" hidden="false" ht="12.1" outlineLevel="0" r="19">
      <c r="A19" s="194" t="str">
        <f aca="false">'diagr månader'!B117</f>
        <v>Aug</v>
      </c>
      <c r="B19" s="179" t="n">
        <f aca="false">'diagr månader'!H117</f>
        <v>296</v>
      </c>
    </row>
    <row collapsed="false" customFormat="false" customHeight="false" hidden="false" ht="12.1" outlineLevel="0" r="20">
      <c r="A20" s="194" t="str">
        <f aca="false">'diagr månader'!B118</f>
        <v>sep</v>
      </c>
      <c r="B20" s="179" t="n">
        <f aca="false">'diagr månader'!H118</f>
        <v>351.653786707756</v>
      </c>
    </row>
    <row collapsed="false" customFormat="false" customHeight="false" hidden="false" ht="12.1" outlineLevel="0" r="21">
      <c r="A21" s="194" t="str">
        <f aca="false">'diagr månader'!B119</f>
        <v>okt</v>
      </c>
      <c r="B21" s="179" t="n">
        <f aca="false">'diagr månader'!H119</f>
        <v>0</v>
      </c>
    </row>
    <row collapsed="false" customFormat="false" customHeight="false" hidden="false" ht="12.1" outlineLevel="0" r="22">
      <c r="A22" s="194" t="str">
        <f aca="false">'diagr månader'!B120</f>
        <v>nov</v>
      </c>
      <c r="B22" s="179" t="n">
        <f aca="false">'diagr månader'!H120</f>
        <v>0</v>
      </c>
    </row>
    <row collapsed="false" customFormat="false" customHeight="false" hidden="false" ht="12.1" outlineLevel="0" r="23">
      <c r="A23" s="194" t="str">
        <f aca="false">'diagr månader'!B121</f>
        <v>dec</v>
      </c>
      <c r="B23" s="179" t="n">
        <f aca="false">'diagr månader'!H121</f>
        <v>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&amp;CSida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5" zoomScaleNormal="95" zoomScalePageLayoutView="100">
      <selection activeCell="D41" activeCellId="0" pane="topLeft" sqref="D41"/>
    </sheetView>
  </sheetViews>
  <cols>
    <col collapsed="false" hidden="false" max="1" min="1" style="0" width="11.6235294117647"/>
    <col collapsed="false" hidden="false" max="1025" min="2" style="0" width="11.5764705882353"/>
  </cols>
  <sheetData/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&amp;CSida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5" zoomScaleNormal="95" zoomScalePageLayoutView="100">
      <selection activeCell="F4" activeCellId="0" pane="topLeft" sqref="F4"/>
    </sheetView>
  </sheetViews>
  <cols>
    <col collapsed="false" hidden="false" max="5" min="1" style="0" width="11.6235294117647"/>
    <col collapsed="false" hidden="false" max="8" min="7" style="0" width="11.6235294117647"/>
    <col collapsed="false" hidden="false" max="9" min="9" style="195" width="11.6235294117647"/>
    <col collapsed="false" hidden="false" max="1025" min="10" style="0" width="11.6235294117647"/>
  </cols>
  <sheetData>
    <row collapsed="false" customFormat="false" customHeight="false" hidden="false" ht="23.85" outlineLevel="0" r="1">
      <c r="B1" s="32" t="s">
        <v>402</v>
      </c>
    </row>
    <row collapsed="false" customFormat="true" customHeight="false" hidden="false" ht="23.85" outlineLevel="0" r="3" s="48">
      <c r="A3" s="48" t="s">
        <v>276</v>
      </c>
      <c r="B3" s="48" t="s">
        <v>277</v>
      </c>
      <c r="C3" s="48" t="s">
        <v>403</v>
      </c>
      <c r="D3" s="48" t="s">
        <v>2</v>
      </c>
      <c r="E3" s="48" t="s">
        <v>404</v>
      </c>
      <c r="F3" s="48" t="s">
        <v>405</v>
      </c>
      <c r="G3" s="48" t="s">
        <v>406</v>
      </c>
      <c r="H3" s="48" t="s">
        <v>407</v>
      </c>
      <c r="I3" s="196" t="s">
        <v>408</v>
      </c>
      <c r="J3" s="48" t="s">
        <v>409</v>
      </c>
    </row>
    <row collapsed="false" customFormat="false" customHeight="false" hidden="false" ht="12.1" outlineLevel="0" r="4">
      <c r="A4" s="0" t="n">
        <v>2011</v>
      </c>
      <c r="B4" s="0" t="s">
        <v>334</v>
      </c>
      <c r="C4" s="197" t="n">
        <v>1835</v>
      </c>
      <c r="D4" s="197" t="n">
        <v>1425</v>
      </c>
      <c r="E4" s="0" t="n">
        <f aca="false">C4-D4</f>
        <v>410</v>
      </c>
      <c r="F4" s="0" t="n">
        <v>100</v>
      </c>
      <c r="G4" s="0" t="n">
        <v>21</v>
      </c>
      <c r="H4" s="0" t="n">
        <v>-1.6</v>
      </c>
      <c r="I4" s="195" t="n">
        <f aca="false">(D4-F4)/384/31/24/(G4-H4)*1000</f>
        <v>0.20521224862816</v>
      </c>
      <c r="J4" s="0" t="n">
        <v>56</v>
      </c>
    </row>
    <row collapsed="false" customFormat="false" customHeight="false" hidden="false" ht="12.1" outlineLevel="0" r="5">
      <c r="A5" s="0" t="n">
        <v>2011</v>
      </c>
      <c r="B5" s="20" t="s">
        <v>335</v>
      </c>
      <c r="C5" s="197" t="n">
        <v>1475</v>
      </c>
      <c r="D5" s="197" t="n">
        <v>968</v>
      </c>
      <c r="E5" s="0" t="n">
        <f aca="false">C5-D5</f>
        <v>507</v>
      </c>
      <c r="F5" s="0" t="n">
        <v>100</v>
      </c>
      <c r="G5" s="0" t="n">
        <v>21</v>
      </c>
      <c r="H5" s="0" t="n">
        <v>1.8</v>
      </c>
      <c r="I5" s="195" t="n">
        <f aca="false">(D5-F5)/384/31/24/(G5-H5)*1000</f>
        <v>0.158239293981481</v>
      </c>
    </row>
    <row collapsed="false" customFormat="false" customHeight="false" hidden="false" ht="12.1" outlineLevel="0" r="6">
      <c r="A6" s="0" t="n">
        <v>2011</v>
      </c>
      <c r="B6" s="0" t="s">
        <v>336</v>
      </c>
      <c r="C6" s="197" t="n">
        <v>857</v>
      </c>
      <c r="D6" s="197" t="n">
        <v>444</v>
      </c>
      <c r="E6" s="0" t="n">
        <f aca="false">C6-D6</f>
        <v>413</v>
      </c>
      <c r="F6" s="0" t="n">
        <v>100</v>
      </c>
      <c r="G6" s="0" t="n">
        <v>21</v>
      </c>
      <c r="H6" s="0" t="n">
        <v>9.3</v>
      </c>
      <c r="I6" s="195" t="n">
        <f aca="false">(D6-F6)/384/31/24/(G6-H6)*1000</f>
        <v>0.102912569310419</v>
      </c>
      <c r="K6" s="0" t="s">
        <v>410</v>
      </c>
    </row>
    <row collapsed="false" customFormat="false" customHeight="false" hidden="false" ht="12.1" outlineLevel="0" r="7">
      <c r="A7" s="0" t="n">
        <v>2011</v>
      </c>
      <c r="B7" s="20" t="s">
        <v>294</v>
      </c>
      <c r="C7" s="197" t="n">
        <v>588</v>
      </c>
      <c r="D7" s="197" t="n">
        <v>232</v>
      </c>
      <c r="E7" s="0" t="n">
        <f aca="false">C7-D7</f>
        <v>356</v>
      </c>
      <c r="F7" s="0" t="n">
        <v>100</v>
      </c>
      <c r="G7" s="0" t="n">
        <v>21</v>
      </c>
      <c r="H7" s="0" t="n">
        <v>12</v>
      </c>
    </row>
    <row collapsed="false" customFormat="false" customHeight="false" hidden="false" ht="12.1" outlineLevel="0" r="8">
      <c r="A8" s="0" t="n">
        <v>2011</v>
      </c>
      <c r="B8" s="0" t="s">
        <v>337</v>
      </c>
      <c r="C8" s="197" t="n">
        <v>473</v>
      </c>
      <c r="D8" s="197" t="n">
        <v>97</v>
      </c>
      <c r="E8" s="0" t="n">
        <f aca="false">C8-D8</f>
        <v>376</v>
      </c>
      <c r="F8" s="0" t="n">
        <v>100</v>
      </c>
      <c r="G8" s="0" t="n">
        <v>21</v>
      </c>
      <c r="H8" s="0" t="n">
        <v>14</v>
      </c>
    </row>
    <row collapsed="false" customFormat="false" customHeight="false" hidden="false" ht="12.1" outlineLevel="0" r="9">
      <c r="A9" s="0" t="n">
        <v>2011</v>
      </c>
      <c r="B9" s="20" t="s">
        <v>338</v>
      </c>
      <c r="C9" s="197" t="n">
        <v>718</v>
      </c>
      <c r="D9" s="197" t="n">
        <v>117</v>
      </c>
      <c r="E9" s="0" t="n">
        <f aca="false">C9-D9</f>
        <v>601</v>
      </c>
      <c r="F9" s="0" t="n">
        <v>100</v>
      </c>
      <c r="G9" s="0" t="n">
        <v>21</v>
      </c>
      <c r="H9" s="0" t="n">
        <v>15</v>
      </c>
    </row>
    <row collapsed="false" customFormat="false" customHeight="false" hidden="false" ht="12.1" outlineLevel="0" r="10">
      <c r="A10" s="0" t="n">
        <v>2011</v>
      </c>
      <c r="B10" s="0" t="s">
        <v>339</v>
      </c>
      <c r="C10" s="198" t="n">
        <v>523</v>
      </c>
      <c r="D10" s="198" t="n">
        <v>87</v>
      </c>
      <c r="E10" s="0" t="n">
        <f aca="false">C10-D10</f>
        <v>436</v>
      </c>
      <c r="F10" s="0" t="n">
        <v>100</v>
      </c>
      <c r="G10" s="0" t="n">
        <v>21</v>
      </c>
      <c r="H10" s="0" t="n">
        <v>17</v>
      </c>
    </row>
    <row collapsed="false" customFormat="false" customHeight="false" hidden="false" ht="12.1" outlineLevel="0" r="11">
      <c r="A11" s="0" t="n">
        <v>2011</v>
      </c>
      <c r="B11" s="20" t="s">
        <v>340</v>
      </c>
      <c r="E11" s="0" t="n">
        <f aca="false">C11-D11</f>
        <v>0</v>
      </c>
      <c r="F11" s="0" t="n">
        <v>100</v>
      </c>
      <c r="G11" s="0" t="n">
        <v>21</v>
      </c>
    </row>
    <row collapsed="false" customFormat="false" customHeight="false" hidden="false" ht="12.1" outlineLevel="0" r="12">
      <c r="A12" s="0" t="n">
        <v>2011</v>
      </c>
      <c r="B12" s="0" t="s">
        <v>341</v>
      </c>
      <c r="E12" s="0" t="n">
        <f aca="false">C12-D12</f>
        <v>0</v>
      </c>
      <c r="F12" s="0" t="n">
        <v>100</v>
      </c>
      <c r="G12" s="0" t="n">
        <v>21</v>
      </c>
      <c r="I12" s="195" t="n">
        <f aca="false">(D12-F12)/384/31/24/(G12-H12)*1000</f>
        <v>-0.0166677334016044</v>
      </c>
    </row>
    <row collapsed="false" customFormat="false" customHeight="false" hidden="false" ht="12.1" outlineLevel="0" r="13">
      <c r="A13" s="0" t="n">
        <v>2011</v>
      </c>
      <c r="B13" s="20" t="s">
        <v>342</v>
      </c>
      <c r="E13" s="0" t="n">
        <f aca="false">C13-D13</f>
        <v>0</v>
      </c>
      <c r="F13" s="0" t="n">
        <v>100</v>
      </c>
      <c r="G13" s="0" t="n">
        <v>21</v>
      </c>
      <c r="I13" s="195" t="n">
        <f aca="false">(D13-F13)/384/31/24/(G13-H13)*1000</f>
        <v>-0.0166677334016044</v>
      </c>
    </row>
    <row collapsed="false" customFormat="false" customHeight="false" hidden="false" ht="12.1" outlineLevel="0" r="14">
      <c r="A14" s="0" t="n">
        <v>2011</v>
      </c>
      <c r="B14" s="0" t="s">
        <v>344</v>
      </c>
      <c r="E14" s="0" t="n">
        <f aca="false">C14-D14</f>
        <v>0</v>
      </c>
      <c r="F14" s="0" t="n">
        <v>100</v>
      </c>
      <c r="G14" s="0" t="n">
        <v>21</v>
      </c>
      <c r="I14" s="195" t="n">
        <f aca="false">(D14-F14)/384/31/24/(G14-H14)*1000</f>
        <v>-0.0166677334016044</v>
      </c>
    </row>
    <row collapsed="false" customFormat="false" customHeight="false" hidden="false" ht="12.1" outlineLevel="0" r="15">
      <c r="A15" s="0" t="n">
        <v>2012</v>
      </c>
      <c r="B15" s="20" t="s">
        <v>332</v>
      </c>
      <c r="E15" s="0" t="n">
        <f aca="false">C15-D15</f>
        <v>0</v>
      </c>
      <c r="F15" s="0" t="n">
        <v>100</v>
      </c>
      <c r="G15" s="0" t="n">
        <v>21</v>
      </c>
      <c r="I15" s="195" t="n">
        <f aca="false">(D15-F15)/384/31/24/(G15-H15)*1000</f>
        <v>-0.0166677334016044</v>
      </c>
    </row>
    <row collapsed="false" customFormat="false" customHeight="false" hidden="false" ht="12.1" outlineLevel="0" r="16">
      <c r="A16" s="0" t="n">
        <v>2012</v>
      </c>
      <c r="B16" s="0" t="s">
        <v>334</v>
      </c>
      <c r="E16" s="0" t="n">
        <f aca="false">C16-D16</f>
        <v>0</v>
      </c>
      <c r="F16" s="0" t="n">
        <v>100</v>
      </c>
      <c r="G16" s="0" t="n">
        <v>21</v>
      </c>
      <c r="I16" s="195" t="n">
        <f aca="false">(D16-F16)/384/31/24/(G16-H16)*1000</f>
        <v>-0.0166677334016044</v>
      </c>
    </row>
    <row collapsed="false" customFormat="false" customHeight="false" hidden="false" ht="12.1" outlineLevel="0" r="17">
      <c r="A17" s="0" t="n">
        <v>2012</v>
      </c>
      <c r="B17" s="20" t="s">
        <v>335</v>
      </c>
      <c r="E17" s="0" t="n">
        <f aca="false">C17-D17</f>
        <v>0</v>
      </c>
      <c r="F17" s="0" t="n">
        <v>100</v>
      </c>
      <c r="G17" s="0" t="n">
        <v>21</v>
      </c>
      <c r="I17" s="195" t="n">
        <f aca="false">(D17-F17)/384/31/24/(G17-H17)*1000</f>
        <v>-0.0166677334016044</v>
      </c>
    </row>
    <row collapsed="false" customFormat="false" customHeight="false" hidden="false" ht="12.1" outlineLevel="0" r="18">
      <c r="A18" s="0" t="n">
        <v>2012</v>
      </c>
      <c r="B18" s="0" t="s">
        <v>336</v>
      </c>
      <c r="E18" s="0" t="n">
        <f aca="false">C18-D18</f>
        <v>0</v>
      </c>
      <c r="F18" s="0" t="n">
        <v>100</v>
      </c>
      <c r="G18" s="0" t="n">
        <v>21</v>
      </c>
      <c r="I18" s="195" t="n">
        <f aca="false">(D18-F18)/384/31/24/(G18-H18)*1000</f>
        <v>-0.0166677334016044</v>
      </c>
    </row>
    <row collapsed="false" customFormat="false" customHeight="false" hidden="false" ht="12.1" outlineLevel="0" r="19">
      <c r="A19" s="0" t="n">
        <v>2012</v>
      </c>
      <c r="B19" s="20" t="s">
        <v>294</v>
      </c>
      <c r="E19" s="0" t="n">
        <f aca="false">C19-D19</f>
        <v>0</v>
      </c>
      <c r="F19" s="0" t="n">
        <v>100</v>
      </c>
      <c r="G19" s="0" t="n">
        <v>21</v>
      </c>
      <c r="I19" s="195" t="n">
        <f aca="false">(D19-F19)/384/31/24/(G19-H19)*1000</f>
        <v>-0.0166677334016044</v>
      </c>
    </row>
    <row collapsed="false" customFormat="false" customHeight="false" hidden="false" ht="12.1" outlineLevel="0" r="20">
      <c r="A20" s="0" t="n">
        <v>2012</v>
      </c>
      <c r="B20" s="0" t="s">
        <v>337</v>
      </c>
      <c r="E20" s="0" t="n">
        <f aca="false">C20-D20</f>
        <v>0</v>
      </c>
      <c r="F20" s="0" t="n">
        <v>100</v>
      </c>
      <c r="G20" s="0" t="n">
        <v>21</v>
      </c>
      <c r="I20" s="195" t="n">
        <f aca="false">(D20-F20)/384/31/24/(G20-H20)*1000</f>
        <v>-0.0166677334016044</v>
      </c>
    </row>
    <row collapsed="false" customFormat="false" customHeight="false" hidden="false" ht="12.1" outlineLevel="0" r="21">
      <c r="A21" s="0" t="n">
        <v>2012</v>
      </c>
      <c r="B21" s="20" t="s">
        <v>338</v>
      </c>
      <c r="E21" s="0" t="n">
        <f aca="false">C21-D21</f>
        <v>0</v>
      </c>
      <c r="F21" s="0" t="n">
        <v>100</v>
      </c>
      <c r="G21" s="0" t="n">
        <v>21</v>
      </c>
      <c r="I21" s="195" t="n">
        <f aca="false">(D21-F21)/384/31/24/(G21-H21)*1000</f>
        <v>-0.0166677334016044</v>
      </c>
    </row>
    <row collapsed="false" customFormat="false" customHeight="false" hidden="false" ht="12.1" outlineLevel="0" r="22">
      <c r="A22" s="0" t="n">
        <v>2012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&amp;CSida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8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5" zoomScaleNormal="95" zoomScalePageLayoutView="100">
      <selection activeCell="H26" activeCellId="0" pane="topLeft" sqref="H26"/>
    </sheetView>
  </sheetViews>
  <sheetData>
    <row collapsed="false" customFormat="false" customHeight="false" hidden="false" ht="12.1" outlineLevel="0" r="1">
      <c r="A1" s="0" t="n">
        <v>4.6</v>
      </c>
      <c r="B1" s="0" t="n">
        <v>3.2</v>
      </c>
      <c r="C1" s="58"/>
      <c r="D1" s="58"/>
      <c r="F1" s="199"/>
      <c r="G1" s="199"/>
    </row>
    <row collapsed="false" customFormat="false" customHeight="false" hidden="false" ht="12.1" outlineLevel="0" r="2">
      <c r="C2" s="58"/>
      <c r="D2" s="58"/>
      <c r="F2" s="199"/>
      <c r="G2" s="199"/>
    </row>
    <row collapsed="false" customFormat="false" customHeight="false" hidden="false" ht="12.1" outlineLevel="0" r="3">
      <c r="A3" s="0" t="n">
        <v>35</v>
      </c>
      <c r="B3" s="0" t="n">
        <v>50</v>
      </c>
      <c r="C3" s="58"/>
      <c r="D3" s="58"/>
      <c r="F3" s="199"/>
      <c r="G3" s="199"/>
    </row>
    <row collapsed="false" customFormat="false" customHeight="false" hidden="false" ht="12.1" outlineLevel="0" r="4">
      <c r="C4" s="58"/>
      <c r="D4" s="58"/>
      <c r="F4" s="199"/>
      <c r="G4" s="199"/>
    </row>
    <row collapsed="false" customFormat="false" customHeight="false" hidden="false" ht="12.1" outlineLevel="0" r="5">
      <c r="A5" s="0" t="n">
        <v>42000</v>
      </c>
      <c r="B5" s="0" t="n">
        <v>42000</v>
      </c>
      <c r="C5" s="58"/>
      <c r="D5" s="58"/>
      <c r="F5" s="199"/>
      <c r="G5" s="199"/>
    </row>
    <row collapsed="false" customFormat="false" customHeight="false" hidden="false" ht="12.1" outlineLevel="0" r="6">
      <c r="A6" s="0" t="n">
        <v>30000</v>
      </c>
      <c r="B6" s="0" t="n">
        <v>30000</v>
      </c>
      <c r="C6" s="58"/>
      <c r="D6" s="58"/>
      <c r="F6" s="199"/>
      <c r="G6" s="199"/>
      <c r="K6" s="0" t="s">
        <v>411</v>
      </c>
      <c r="N6" s="0" t="s">
        <v>412</v>
      </c>
      <c r="O6" s="0" t="s">
        <v>413</v>
      </c>
      <c r="P6" s="0" t="s">
        <v>414</v>
      </c>
      <c r="Q6" s="0" t="s">
        <v>415</v>
      </c>
    </row>
    <row collapsed="false" customFormat="false" customHeight="false" hidden="false" ht="12.1" outlineLevel="0" r="7">
      <c r="A7" s="58" t="n">
        <f aca="false">+A5/$A$1</f>
        <v>9130.4347826087</v>
      </c>
      <c r="B7" s="58" t="n">
        <f aca="false">+B5/$B$1</f>
        <v>13125</v>
      </c>
      <c r="C7" s="58" t="n">
        <f aca="false">-A7+B7</f>
        <v>3994.5652173913</v>
      </c>
      <c r="D7" s="58"/>
      <c r="E7" s="0" t="s">
        <v>416</v>
      </c>
      <c r="F7" s="199"/>
      <c r="G7" s="199"/>
      <c r="N7" s="0" t="n">
        <v>200</v>
      </c>
      <c r="O7" s="0" t="n">
        <v>160</v>
      </c>
      <c r="P7" s="58" t="n">
        <f aca="false">+N7*O7</f>
        <v>32000</v>
      </c>
      <c r="Q7" s="58" t="n">
        <f aca="false">+P7/C7/1.3</f>
        <v>6.16221873364731</v>
      </c>
    </row>
    <row collapsed="false" customFormat="false" customHeight="false" hidden="false" ht="12.1" outlineLevel="0" r="8">
      <c r="A8" s="58" t="n">
        <f aca="false">+A6/$A$1</f>
        <v>6521.73913043478</v>
      </c>
      <c r="B8" s="58" t="n">
        <f aca="false">+B6/$B$1</f>
        <v>9375</v>
      </c>
      <c r="C8" s="58" t="n">
        <f aca="false">-A8+B8</f>
        <v>2853.26086956522</v>
      </c>
      <c r="D8" s="58"/>
      <c r="E8" s="0" t="s">
        <v>417</v>
      </c>
      <c r="F8" s="199"/>
      <c r="G8" s="199"/>
      <c r="N8" s="0" t="n">
        <v>200</v>
      </c>
      <c r="O8" s="0" t="n">
        <v>160</v>
      </c>
      <c r="P8" s="58" t="n">
        <f aca="false">+N8*O8</f>
        <v>32000</v>
      </c>
      <c r="Q8" s="58" t="n">
        <f aca="false">+P8/C8/1.3</f>
        <v>8.62710622710623</v>
      </c>
    </row>
    <row collapsed="false" customFormat="false" customHeight="false" hidden="false" ht="12.1" outlineLevel="0" r="9">
      <c r="F9" s="199"/>
      <c r="G9" s="199"/>
    </row>
    <row collapsed="false" customFormat="false" customHeight="false" hidden="false" ht="12.1" outlineLevel="0" r="10">
      <c r="F10" s="199"/>
      <c r="G10" s="199"/>
    </row>
    <row collapsed="false" customFormat="false" customHeight="false" hidden="false" ht="12.1" outlineLevel="0" r="11">
      <c r="F11" s="199"/>
      <c r="G11" s="199"/>
    </row>
    <row collapsed="false" customFormat="false" customHeight="false" hidden="false" ht="12.65" outlineLevel="0" r="12">
      <c r="A12" s="199" t="s">
        <v>277</v>
      </c>
      <c r="B12" s="199" t="n">
        <v>2006</v>
      </c>
      <c r="C12" s="199" t="n">
        <v>2007</v>
      </c>
      <c r="D12" s="199"/>
      <c r="E12" s="199" t="n">
        <v>2008</v>
      </c>
      <c r="F12" s="199" t="n">
        <v>2009</v>
      </c>
      <c r="G12" s="199" t="n">
        <v>2010</v>
      </c>
      <c r="H12" s="12" t="n">
        <v>2011</v>
      </c>
    </row>
    <row collapsed="false" customFormat="false" customHeight="false" hidden="false" ht="12.65" outlineLevel="0" r="13">
      <c r="A13" s="32" t="s">
        <v>290</v>
      </c>
      <c r="B13" s="32" t="n">
        <v>2157</v>
      </c>
      <c r="C13" s="32" t="n">
        <v>4180</v>
      </c>
      <c r="D13" s="32"/>
      <c r="E13" s="32" t="n">
        <v>5756</v>
      </c>
      <c r="F13" s="32" t="n">
        <v>2210</v>
      </c>
      <c r="G13" s="32" t="n">
        <v>3643</v>
      </c>
      <c r="H13" s="0" t="n">
        <v>1954</v>
      </c>
    </row>
    <row collapsed="false" customFormat="false" customHeight="false" hidden="false" ht="12.65" outlineLevel="0" r="14">
      <c r="A14" s="32" t="s">
        <v>291</v>
      </c>
      <c r="B14" s="32" t="n">
        <v>2380</v>
      </c>
      <c r="C14" s="32" t="n">
        <v>4362</v>
      </c>
      <c r="D14" s="32"/>
      <c r="E14" s="32" t="n">
        <v>5233</v>
      </c>
      <c r="F14" s="32" t="n">
        <v>2356</v>
      </c>
      <c r="G14" s="32" t="n">
        <v>2778</v>
      </c>
      <c r="H14" s="0" t="n">
        <v>1835</v>
      </c>
    </row>
    <row collapsed="false" customFormat="false" customHeight="false" hidden="false" ht="12.65" outlineLevel="0" r="15">
      <c r="A15" s="32" t="s">
        <v>292</v>
      </c>
      <c r="B15" s="32" t="n">
        <v>2563</v>
      </c>
      <c r="C15" s="32" t="n">
        <v>4368</v>
      </c>
      <c r="D15" s="32"/>
      <c r="E15" s="32" t="n">
        <v>5132</v>
      </c>
      <c r="F15" s="32" t="n">
        <v>2021</v>
      </c>
      <c r="G15" s="32" t="n">
        <v>1947</v>
      </c>
      <c r="H15" s="0" t="n">
        <v>1475</v>
      </c>
    </row>
    <row collapsed="false" customFormat="false" customHeight="false" hidden="false" ht="12.65" outlineLevel="0" r="16">
      <c r="A16" s="32" t="s">
        <v>293</v>
      </c>
      <c r="B16" s="32" t="n">
        <v>1951</v>
      </c>
      <c r="C16" s="32" t="n">
        <v>3056</v>
      </c>
      <c r="D16" s="32"/>
      <c r="E16" s="32" t="n">
        <v>3575</v>
      </c>
      <c r="F16" s="32" t="n">
        <v>1211</v>
      </c>
      <c r="G16" s="32" t="n">
        <v>1296</v>
      </c>
      <c r="H16" s="0" t="n">
        <v>857</v>
      </c>
    </row>
    <row collapsed="false" customFormat="false" customHeight="false" hidden="false" ht="12.65" outlineLevel="0" r="17">
      <c r="A17" s="32" t="s">
        <v>294</v>
      </c>
      <c r="B17" s="32" t="n">
        <v>566</v>
      </c>
      <c r="C17" s="32" t="n">
        <v>1456</v>
      </c>
      <c r="D17" s="32"/>
      <c r="E17" s="32" t="n">
        <v>1959</v>
      </c>
      <c r="F17" s="32" t="n">
        <v>838</v>
      </c>
      <c r="G17" s="32" t="n">
        <v>733</v>
      </c>
      <c r="H17" s="0" t="n">
        <v>588</v>
      </c>
    </row>
    <row collapsed="false" customFormat="false" customHeight="false" hidden="false" ht="12.65" outlineLevel="0" r="18">
      <c r="A18" s="32" t="s">
        <v>297</v>
      </c>
      <c r="B18" s="32" t="n">
        <v>548</v>
      </c>
      <c r="C18" s="32" t="n">
        <v>1409</v>
      </c>
      <c r="D18" s="32"/>
      <c r="E18" s="32" t="n">
        <v>1827</v>
      </c>
      <c r="F18" s="32" t="n">
        <v>636</v>
      </c>
      <c r="G18" s="32" t="n">
        <v>631</v>
      </c>
      <c r="H18" s="0" t="n">
        <v>473</v>
      </c>
    </row>
    <row collapsed="false" customFormat="false" customHeight="false" hidden="false" ht="12.65" outlineLevel="0" r="19">
      <c r="A19" s="32" t="s">
        <v>299</v>
      </c>
      <c r="B19" s="32" t="n">
        <v>708</v>
      </c>
      <c r="C19" s="32" t="n">
        <v>1233</v>
      </c>
      <c r="D19" s="32"/>
      <c r="E19" s="32" t="n">
        <v>1772</v>
      </c>
      <c r="F19" s="32" t="n">
        <v>746</v>
      </c>
      <c r="G19" s="32" t="n">
        <v>851</v>
      </c>
      <c r="H19" s="0" t="n">
        <v>718</v>
      </c>
    </row>
    <row collapsed="false" customFormat="false" customHeight="false" hidden="false" ht="12.65" outlineLevel="0" r="20">
      <c r="A20" s="32" t="s">
        <v>302</v>
      </c>
      <c r="B20" s="32" t="n">
        <v>744</v>
      </c>
      <c r="C20" s="32" t="n">
        <v>1024</v>
      </c>
      <c r="D20" s="32"/>
      <c r="E20" s="32" t="n">
        <v>1772</v>
      </c>
      <c r="F20" s="32" t="n">
        <v>507</v>
      </c>
      <c r="G20" s="32" t="n">
        <v>637</v>
      </c>
      <c r="H20" s="0" t="n">
        <v>518</v>
      </c>
    </row>
    <row collapsed="false" customFormat="false" customHeight="false" hidden="false" ht="12.65" outlineLevel="0" r="21">
      <c r="A21" s="32" t="s">
        <v>306</v>
      </c>
      <c r="B21" s="32" t="n">
        <v>951</v>
      </c>
      <c r="C21" s="32" t="n">
        <v>1888</v>
      </c>
      <c r="D21" s="32"/>
      <c r="E21" s="32" t="n">
        <v>1715</v>
      </c>
      <c r="F21" s="32" t="n">
        <v>744</v>
      </c>
      <c r="G21" s="32" t="n">
        <v>735</v>
      </c>
      <c r="H21" s="0" t="n">
        <v>549</v>
      </c>
    </row>
    <row collapsed="false" customFormat="false" customHeight="false" hidden="false" ht="12.65" outlineLevel="0" r="22">
      <c r="A22" s="32" t="s">
        <v>308</v>
      </c>
      <c r="B22" s="32" t="n">
        <v>1453</v>
      </c>
      <c r="C22" s="32" t="n">
        <v>3254</v>
      </c>
      <c r="D22" s="32"/>
      <c r="E22" s="32" t="n">
        <v>3142</v>
      </c>
      <c r="F22" s="32" t="n">
        <v>1588</v>
      </c>
      <c r="G22" s="32" t="n">
        <v>1348</v>
      </c>
      <c r="H22" s="0" t="n">
        <v>883</v>
      </c>
    </row>
    <row collapsed="false" customFormat="false" customHeight="false" hidden="false" ht="12.65" outlineLevel="0" r="23">
      <c r="A23" s="32" t="s">
        <v>310</v>
      </c>
      <c r="B23" s="32" t="n">
        <v>2230</v>
      </c>
      <c r="C23" s="32" t="n">
        <v>4413</v>
      </c>
      <c r="D23" s="32"/>
      <c r="E23" s="32" t="n">
        <v>3458</v>
      </c>
      <c r="F23" s="32" t="n">
        <v>1690</v>
      </c>
      <c r="G23" s="32" t="n">
        <v>1807</v>
      </c>
      <c r="H23" s="0" t="n">
        <v>1057</v>
      </c>
    </row>
    <row collapsed="false" customFormat="false" customHeight="false" hidden="false" ht="12.65" outlineLevel="0" r="24">
      <c r="A24" s="32" t="s">
        <v>313</v>
      </c>
      <c r="B24" s="32" t="n">
        <v>3022</v>
      </c>
      <c r="C24" s="32" t="n">
        <v>5518</v>
      </c>
      <c r="D24" s="32"/>
      <c r="E24" s="32" t="n">
        <v>3852</v>
      </c>
      <c r="F24" s="32" t="n">
        <v>3129</v>
      </c>
      <c r="G24" s="66" t="n">
        <v>2664</v>
      </c>
    </row>
    <row collapsed="false" customFormat="false" customHeight="false" hidden="false" ht="12.65" outlineLevel="0" r="25">
      <c r="A25" s="32" t="s">
        <v>290</v>
      </c>
      <c r="B25" s="32" t="n">
        <v>4223</v>
      </c>
      <c r="C25" s="0" t="n">
        <f aca="false">SUM(C13:C24)</f>
        <v>36161</v>
      </c>
      <c r="E25" s="0" t="n">
        <f aca="false">SUM(E13:E24)</f>
        <v>39193</v>
      </c>
      <c r="F25" s="0" t="n">
        <f aca="false">SUM(F13:F24)</f>
        <v>17676</v>
      </c>
      <c r="G25" s="0" t="n">
        <f aca="false">SUM(G13:G24)</f>
        <v>19070</v>
      </c>
      <c r="H25" s="0" t="n">
        <f aca="false">SUM(H13:H24,G24)</f>
        <v>13571</v>
      </c>
      <c r="I25" s="0" t="s">
        <v>418</v>
      </c>
    </row>
    <row collapsed="false" customFormat="false" customHeight="false" hidden="false" ht="12.65" outlineLevel="0" r="26">
      <c r="A26" s="32" t="s">
        <v>291</v>
      </c>
      <c r="B26" s="32" t="n">
        <v>4279</v>
      </c>
    </row>
    <row collapsed="false" customFormat="false" customHeight="false" hidden="false" ht="12.65" outlineLevel="0" r="27">
      <c r="A27" s="32" t="s">
        <v>292</v>
      </c>
      <c r="B27" s="32" t="n">
        <v>4430</v>
      </c>
    </row>
    <row collapsed="false" customFormat="false" customHeight="false" hidden="false" ht="12.65" outlineLevel="0" r="28">
      <c r="A28" s="32" t="s">
        <v>293</v>
      </c>
      <c r="B28" s="32" t="n">
        <v>3077</v>
      </c>
    </row>
    <row collapsed="false" customFormat="false" customHeight="false" hidden="false" ht="12.65" outlineLevel="0" r="29">
      <c r="A29" s="32" t="s">
        <v>294</v>
      </c>
      <c r="B29" s="32" t="n">
        <v>1439</v>
      </c>
      <c r="AE29" s="20"/>
    </row>
    <row collapsed="false" customFormat="false" customHeight="false" hidden="false" ht="12.65" outlineLevel="0" r="30">
      <c r="A30" s="32" t="s">
        <v>297</v>
      </c>
      <c r="B30" s="32" t="n">
        <v>1392</v>
      </c>
      <c r="AE30" s="20"/>
    </row>
    <row collapsed="false" customFormat="false" customHeight="false" hidden="false" ht="12.65" outlineLevel="0" r="31">
      <c r="A31" s="32" t="s">
        <v>299</v>
      </c>
      <c r="B31" s="32" t="n">
        <v>1260</v>
      </c>
    </row>
    <row collapsed="false" customFormat="false" customHeight="false" hidden="false" ht="12.65" outlineLevel="0" r="32">
      <c r="A32" s="32" t="s">
        <v>302</v>
      </c>
      <c r="B32" s="32" t="n">
        <v>1020</v>
      </c>
    </row>
    <row collapsed="false" customFormat="false" customHeight="false" hidden="false" ht="12.65" outlineLevel="0" r="33">
      <c r="A33" s="32" t="s">
        <v>306</v>
      </c>
      <c r="B33" s="32" t="n">
        <v>1889</v>
      </c>
    </row>
    <row collapsed="false" customFormat="false" customHeight="false" hidden="false" ht="12.65" outlineLevel="0" r="34">
      <c r="A34" s="32" t="s">
        <v>308</v>
      </c>
      <c r="B34" s="32" t="n">
        <v>3241</v>
      </c>
    </row>
    <row collapsed="false" customFormat="false" customHeight="false" hidden="false" ht="12.65" outlineLevel="0" r="35">
      <c r="A35" s="32" t="s">
        <v>310</v>
      </c>
      <c r="B35" s="32" t="n">
        <v>4420</v>
      </c>
    </row>
    <row collapsed="false" customFormat="false" customHeight="false" hidden="false" ht="12.65" outlineLevel="0" r="36">
      <c r="A36" s="32" t="s">
        <v>313</v>
      </c>
      <c r="B36" s="32" t="n">
        <v>5534</v>
      </c>
    </row>
    <row collapsed="false" customFormat="false" customHeight="false" hidden="false" ht="12.65" outlineLevel="0" r="37">
      <c r="A37" s="32" t="s">
        <v>290</v>
      </c>
      <c r="B37" s="32" t="n">
        <v>5750</v>
      </c>
    </row>
    <row collapsed="false" customFormat="false" customHeight="false" hidden="false" ht="12.65" outlineLevel="0" r="38">
      <c r="A38" s="32" t="s">
        <v>291</v>
      </c>
      <c r="B38" s="32" t="n">
        <v>5234</v>
      </c>
    </row>
    <row collapsed="false" customFormat="false" customHeight="false" hidden="false" ht="12.65" outlineLevel="0" r="39">
      <c r="A39" s="32" t="s">
        <v>292</v>
      </c>
      <c r="B39" s="32" t="n">
        <v>5133</v>
      </c>
    </row>
    <row collapsed="false" customFormat="false" customHeight="false" hidden="false" ht="12.65" outlineLevel="0" r="40">
      <c r="A40" s="32" t="s">
        <v>293</v>
      </c>
      <c r="B40" s="32" t="n">
        <v>3578</v>
      </c>
    </row>
    <row collapsed="false" customFormat="false" customHeight="false" hidden="false" ht="12.65" outlineLevel="0" r="41">
      <c r="A41" s="32" t="s">
        <v>294</v>
      </c>
      <c r="B41" s="32" t="n">
        <v>1927</v>
      </c>
    </row>
    <row collapsed="false" customFormat="false" customHeight="false" hidden="false" ht="12.65" outlineLevel="0" r="42">
      <c r="A42" s="32" t="s">
        <v>297</v>
      </c>
      <c r="B42" s="32" t="n">
        <v>1859</v>
      </c>
    </row>
    <row collapsed="false" customFormat="false" customHeight="false" hidden="false" ht="12.65" outlineLevel="0" r="43">
      <c r="A43" s="32" t="s">
        <v>299</v>
      </c>
      <c r="B43" s="32" t="n">
        <v>1755</v>
      </c>
    </row>
    <row collapsed="false" customFormat="false" customHeight="false" hidden="false" ht="12.65" outlineLevel="0" r="44">
      <c r="A44" s="32" t="s">
        <v>302</v>
      </c>
      <c r="B44" s="32" t="n">
        <v>1755</v>
      </c>
    </row>
    <row collapsed="false" customFormat="false" customHeight="false" hidden="false" ht="12.65" outlineLevel="0" r="45">
      <c r="A45" s="32" t="s">
        <v>306</v>
      </c>
      <c r="B45" s="32" t="n">
        <v>1698</v>
      </c>
    </row>
    <row collapsed="false" customFormat="false" customHeight="false" hidden="false" ht="12.65" outlineLevel="0" r="46">
      <c r="A46" s="32" t="s">
        <v>308</v>
      </c>
      <c r="B46" s="32" t="n">
        <v>3143</v>
      </c>
    </row>
    <row collapsed="false" customFormat="false" customHeight="false" hidden="false" ht="12.65" outlineLevel="0" r="47">
      <c r="A47" s="32" t="s">
        <v>310</v>
      </c>
      <c r="B47" s="32" t="n">
        <v>3509</v>
      </c>
    </row>
    <row collapsed="false" customFormat="false" customHeight="false" hidden="false" ht="12.65" outlineLevel="0" r="48">
      <c r="A48" s="32" t="s">
        <v>313</v>
      </c>
      <c r="B48" s="32" t="n">
        <v>3852</v>
      </c>
    </row>
    <row collapsed="false" customFormat="false" customHeight="false" hidden="false" ht="12.65" outlineLevel="0" r="49">
      <c r="A49" s="32" t="s">
        <v>290</v>
      </c>
      <c r="B49" s="32" t="n">
        <v>2210</v>
      </c>
      <c r="D49" s="0" t="n">
        <v>1</v>
      </c>
    </row>
    <row collapsed="false" customFormat="false" customHeight="false" hidden="false" ht="12.65" outlineLevel="0" r="50">
      <c r="A50" s="32" t="s">
        <v>291</v>
      </c>
      <c r="B50" s="32" t="n">
        <v>2356</v>
      </c>
      <c r="D50" s="0" t="n">
        <v>-2</v>
      </c>
    </row>
    <row collapsed="false" customFormat="false" customHeight="false" hidden="false" ht="12.65" outlineLevel="0" r="51">
      <c r="A51" s="32" t="s">
        <v>292</v>
      </c>
      <c r="B51" s="32" t="n">
        <v>2021</v>
      </c>
      <c r="D51" s="0" t="n">
        <v>2</v>
      </c>
    </row>
    <row collapsed="false" customFormat="false" customHeight="false" hidden="false" ht="12.65" outlineLevel="0" r="52">
      <c r="A52" s="32" t="s">
        <v>293</v>
      </c>
      <c r="B52" s="32" t="n">
        <v>1211</v>
      </c>
      <c r="D52" s="0" t="n">
        <v>8</v>
      </c>
    </row>
    <row collapsed="false" customFormat="false" customHeight="false" hidden="false" ht="12.65" outlineLevel="0" r="53">
      <c r="A53" s="32" t="s">
        <v>294</v>
      </c>
      <c r="B53" s="32" t="n">
        <v>838</v>
      </c>
      <c r="D53" s="0" t="n">
        <v>11</v>
      </c>
    </row>
    <row collapsed="false" customFormat="false" customHeight="false" hidden="false" ht="12.65" outlineLevel="0" r="54">
      <c r="A54" s="32" t="s">
        <v>297</v>
      </c>
      <c r="B54" s="32" t="n">
        <v>636</v>
      </c>
      <c r="D54" s="0" t="n">
        <v>15</v>
      </c>
    </row>
    <row collapsed="false" customFormat="false" customHeight="false" hidden="false" ht="12.65" outlineLevel="0" r="55">
      <c r="A55" s="32" t="s">
        <v>299</v>
      </c>
      <c r="B55" s="32" t="n">
        <v>746</v>
      </c>
      <c r="D55" s="0" t="n">
        <v>17</v>
      </c>
    </row>
    <row collapsed="false" customFormat="false" customHeight="false" hidden="false" ht="12.65" outlineLevel="0" r="56">
      <c r="A56" s="32" t="s">
        <v>302</v>
      </c>
      <c r="B56" s="32" t="n">
        <v>507</v>
      </c>
      <c r="D56" s="0" t="n">
        <v>16</v>
      </c>
    </row>
    <row collapsed="false" customFormat="false" customHeight="false" hidden="false" ht="12.65" outlineLevel="0" r="57">
      <c r="A57" s="32" t="s">
        <v>306</v>
      </c>
      <c r="B57" s="32" t="n">
        <v>744</v>
      </c>
      <c r="D57" s="0" t="n">
        <v>14</v>
      </c>
    </row>
    <row collapsed="false" customFormat="false" customHeight="false" hidden="false" ht="12.65" outlineLevel="0" r="58">
      <c r="A58" s="32" t="s">
        <v>308</v>
      </c>
      <c r="B58" s="32" t="n">
        <v>1588</v>
      </c>
      <c r="D58" s="0" t="n">
        <v>6</v>
      </c>
    </row>
    <row collapsed="false" customFormat="false" customHeight="false" hidden="false" ht="12.65" outlineLevel="0" r="59">
      <c r="A59" s="32" t="s">
        <v>310</v>
      </c>
      <c r="B59" s="32" t="n">
        <v>1690</v>
      </c>
      <c r="D59" s="0" t="n">
        <v>5</v>
      </c>
      <c r="E59" s="0" t="s">
        <v>342</v>
      </c>
    </row>
    <row collapsed="false" customFormat="false" customHeight="false" hidden="false" ht="12.65" outlineLevel="0" r="60">
      <c r="A60" s="32" t="s">
        <v>313</v>
      </c>
      <c r="B60" s="32" t="n">
        <v>3129</v>
      </c>
      <c r="D60" s="0" t="n">
        <v>-1</v>
      </c>
      <c r="E60" s="0" t="s">
        <v>344</v>
      </c>
    </row>
    <row collapsed="false" customFormat="false" customHeight="false" hidden="false" ht="12.65" outlineLevel="0" r="61">
      <c r="A61" s="32" t="s">
        <v>290</v>
      </c>
      <c r="B61" s="32" t="n">
        <v>3643</v>
      </c>
      <c r="C61" s="0" t="n">
        <v>2010</v>
      </c>
      <c r="D61" s="0" t="n">
        <v>-7</v>
      </c>
      <c r="E61" s="0" t="s">
        <v>332</v>
      </c>
    </row>
    <row collapsed="false" customFormat="false" customHeight="false" hidden="false" ht="12.65" outlineLevel="0" r="62">
      <c r="A62" s="32" t="s">
        <v>291</v>
      </c>
      <c r="B62" s="32" t="n">
        <v>2778</v>
      </c>
      <c r="D62" s="0" t="n">
        <v>-5</v>
      </c>
      <c r="E62" s="0" t="s">
        <v>334</v>
      </c>
    </row>
    <row collapsed="false" customFormat="false" customHeight="false" hidden="false" ht="12.65" outlineLevel="0" r="63">
      <c r="A63" s="32" t="s">
        <v>292</v>
      </c>
      <c r="B63" s="32" t="n">
        <v>1947</v>
      </c>
      <c r="D63" s="0" t="n">
        <v>1</v>
      </c>
      <c r="E63" s="0" t="s">
        <v>335</v>
      </c>
    </row>
    <row collapsed="false" customFormat="false" customHeight="false" hidden="false" ht="12.65" outlineLevel="0" r="64">
      <c r="A64" s="32" t="s">
        <v>293</v>
      </c>
      <c r="B64" s="32" t="n">
        <v>1296</v>
      </c>
      <c r="D64" s="0" t="n">
        <v>6</v>
      </c>
      <c r="E64" s="0" t="s">
        <v>336</v>
      </c>
    </row>
    <row collapsed="false" customFormat="false" customHeight="false" hidden="false" ht="12.65" outlineLevel="0" r="65">
      <c r="A65" s="32" t="s">
        <v>294</v>
      </c>
      <c r="B65" s="32" t="n">
        <v>733</v>
      </c>
      <c r="D65" s="0" t="n">
        <v>10</v>
      </c>
      <c r="E65" s="0" t="s">
        <v>294</v>
      </c>
    </row>
    <row collapsed="false" customFormat="false" customHeight="false" hidden="false" ht="12.65" outlineLevel="0" r="66">
      <c r="A66" s="32" t="s">
        <v>297</v>
      </c>
      <c r="B66" s="32" t="n">
        <v>631</v>
      </c>
      <c r="D66" s="0" t="n">
        <v>14</v>
      </c>
      <c r="E66" s="0" t="s">
        <v>337</v>
      </c>
    </row>
    <row collapsed="false" customFormat="false" customHeight="false" hidden="false" ht="12.65" outlineLevel="0" r="67">
      <c r="A67" s="32" t="s">
        <v>299</v>
      </c>
      <c r="B67" s="32" t="n">
        <v>851</v>
      </c>
      <c r="D67" s="0" t="n">
        <v>18</v>
      </c>
      <c r="E67" s="0" t="s">
        <v>338</v>
      </c>
    </row>
    <row collapsed="false" customFormat="false" customHeight="false" hidden="false" ht="12.65" outlineLevel="0" r="68">
      <c r="A68" s="32" t="s">
        <v>302</v>
      </c>
      <c r="B68" s="32" t="n">
        <v>637</v>
      </c>
      <c r="D68" s="0" t="n">
        <v>16</v>
      </c>
      <c r="E68" s="0" t="s">
        <v>339</v>
      </c>
    </row>
    <row collapsed="false" customFormat="false" customHeight="false" hidden="false" ht="12.65" outlineLevel="0" r="69">
      <c r="A69" s="32" t="s">
        <v>306</v>
      </c>
      <c r="B69" s="32" t="n">
        <v>735</v>
      </c>
      <c r="D69" s="0" t="n">
        <v>12</v>
      </c>
      <c r="E69" s="0" t="s">
        <v>340</v>
      </c>
    </row>
    <row collapsed="false" customFormat="false" customHeight="false" hidden="false" ht="12.65" outlineLevel="0" r="70">
      <c r="A70" s="32" t="s">
        <v>308</v>
      </c>
      <c r="B70" s="32" t="n">
        <v>1348</v>
      </c>
      <c r="D70" s="0" t="n">
        <v>7</v>
      </c>
      <c r="E70" s="0" t="s">
        <v>341</v>
      </c>
    </row>
    <row collapsed="false" customFormat="false" customHeight="false" hidden="false" ht="12.65" outlineLevel="0" r="71">
      <c r="A71" s="32" t="s">
        <v>310</v>
      </c>
      <c r="B71" s="32" t="n">
        <v>1807</v>
      </c>
      <c r="D71" s="0" t="n">
        <v>0</v>
      </c>
      <c r="E71" s="0" t="s">
        <v>342</v>
      </c>
    </row>
    <row collapsed="false" customFormat="false" customHeight="false" hidden="false" ht="12.65" outlineLevel="0" r="72">
      <c r="A72" s="32" t="s">
        <v>313</v>
      </c>
      <c r="B72" s="66" t="n">
        <v>2664</v>
      </c>
      <c r="D72" s="0" t="n">
        <v>-6.5</v>
      </c>
      <c r="E72" s="0" t="s">
        <v>344</v>
      </c>
    </row>
    <row collapsed="false" customFormat="false" customHeight="false" hidden="false" ht="12.1" outlineLevel="0" r="73">
      <c r="A73" s="0" t="s">
        <v>290</v>
      </c>
      <c r="B73" s="0" t="n">
        <v>1954</v>
      </c>
      <c r="D73" s="0" t="n">
        <v>-1</v>
      </c>
    </row>
    <row collapsed="false" customFormat="false" customHeight="false" hidden="false" ht="12.65" outlineLevel="0" r="74">
      <c r="A74" s="32" t="s">
        <v>291</v>
      </c>
      <c r="B74" s="0" t="n">
        <v>1874</v>
      </c>
      <c r="D74" s="0" t="n">
        <v>-2.3</v>
      </c>
    </row>
    <row collapsed="false" customFormat="false" customHeight="false" hidden="false" ht="12.1" outlineLevel="0" r="75">
      <c r="A75" s="0" t="s">
        <v>292</v>
      </c>
    </row>
    <row collapsed="false" customFormat="false" customHeight="false" hidden="false" ht="12.1" outlineLevel="0" r="82">
      <c r="D82" s="0" t="s">
        <v>419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4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5" zoomScaleNormal="95" zoomScalePageLayoutView="100">
      <selection activeCell="I14" activeCellId="0" pane="topLeft" sqref="I14"/>
    </sheetView>
  </sheetViews>
  <cols>
    <col collapsed="false" hidden="false" max="1" min="1" style="200" width="11.6235294117647"/>
    <col collapsed="false" hidden="false" max="2" min="2" style="0" width="11.6235294117647"/>
    <col collapsed="false" hidden="false" max="3" min="3" style="0" width="22.8470588235294"/>
    <col collapsed="false" hidden="false" max="7" min="4" style="201" width="11.6235294117647"/>
    <col collapsed="false" hidden="false" max="10" min="8" style="0" width="11.6235294117647"/>
    <col collapsed="false" hidden="false" max="1025" min="11" style="0" width="11.5764705882353"/>
  </cols>
  <sheetData>
    <row collapsed="false" customFormat="false" customHeight="false" hidden="false" ht="15.65" outlineLevel="0" r="1">
      <c r="A1" s="202" t="s">
        <v>420</v>
      </c>
      <c r="B1" s="203" t="s">
        <v>421</v>
      </c>
      <c r="C1" s="203" t="s">
        <v>422</v>
      </c>
      <c r="D1" s="204" t="s">
        <v>423</v>
      </c>
      <c r="E1" s="204" t="s">
        <v>424</v>
      </c>
      <c r="F1" s="204" t="s">
        <v>425</v>
      </c>
      <c r="G1" s="205" t="s">
        <v>426</v>
      </c>
    </row>
    <row collapsed="false" customFormat="false" customHeight="false" hidden="false" ht="13.35" outlineLevel="0" r="2">
      <c r="A2" s="206" t="s">
        <v>427</v>
      </c>
      <c r="B2" s="32" t="s">
        <v>428</v>
      </c>
      <c r="C2" s="32" t="s">
        <v>429</v>
      </c>
      <c r="D2" s="204" t="n">
        <v>65412</v>
      </c>
      <c r="E2" s="207" t="s">
        <v>430</v>
      </c>
      <c r="F2" s="207" t="s">
        <v>431</v>
      </c>
      <c r="G2" s="208" t="s">
        <v>432</v>
      </c>
    </row>
    <row collapsed="false" customFormat="false" customHeight="false" hidden="false" ht="13.35" outlineLevel="0" r="3">
      <c r="A3" s="206" t="s">
        <v>433</v>
      </c>
      <c r="B3" s="32" t="s">
        <v>428</v>
      </c>
      <c r="C3" s="32" t="s">
        <v>429</v>
      </c>
      <c r="D3" s="204" t="n">
        <v>65005</v>
      </c>
      <c r="E3" s="207" t="s">
        <v>434</v>
      </c>
      <c r="F3" s="207" t="s">
        <v>435</v>
      </c>
      <c r="G3" s="208" t="s">
        <v>436</v>
      </c>
    </row>
    <row collapsed="false" customFormat="false" customHeight="false" hidden="false" ht="13.35" outlineLevel="0" r="4">
      <c r="A4" s="206" t="s">
        <v>437</v>
      </c>
      <c r="B4" s="32" t="s">
        <v>428</v>
      </c>
      <c r="C4" s="32" t="s">
        <v>429</v>
      </c>
      <c r="D4" s="204" t="n">
        <v>64524</v>
      </c>
      <c r="E4" s="207" t="s">
        <v>438</v>
      </c>
      <c r="F4" s="207" t="s">
        <v>439</v>
      </c>
      <c r="G4" s="208" t="s">
        <v>440</v>
      </c>
    </row>
    <row collapsed="false" customFormat="false" customHeight="false" hidden="false" ht="13.35" outlineLevel="0" r="5">
      <c r="A5" s="206" t="s">
        <v>441</v>
      </c>
      <c r="B5" s="32" t="s">
        <v>428</v>
      </c>
      <c r="C5" s="32" t="s">
        <v>429</v>
      </c>
      <c r="D5" s="204" t="n">
        <v>63569</v>
      </c>
      <c r="E5" s="207" t="s">
        <v>442</v>
      </c>
      <c r="F5" s="207" t="s">
        <v>443</v>
      </c>
      <c r="G5" s="208" t="s">
        <v>444</v>
      </c>
    </row>
    <row collapsed="false" customFormat="false" customHeight="false" hidden="false" ht="13.35" outlineLevel="0" r="6">
      <c r="A6" s="206" t="s">
        <v>445</v>
      </c>
      <c r="B6" s="32" t="s">
        <v>428</v>
      </c>
      <c r="C6" s="32" t="s">
        <v>429</v>
      </c>
      <c r="D6" s="204" t="n">
        <v>62606</v>
      </c>
      <c r="E6" s="207" t="s">
        <v>446</v>
      </c>
      <c r="F6" s="207" t="s">
        <v>447</v>
      </c>
      <c r="G6" s="208" t="s">
        <v>448</v>
      </c>
    </row>
    <row collapsed="false" customFormat="false" customHeight="false" hidden="false" ht="13.35" outlineLevel="0" r="7">
      <c r="A7" s="206" t="s">
        <v>449</v>
      </c>
      <c r="B7" s="32" t="s">
        <v>428</v>
      </c>
      <c r="C7" s="32" t="s">
        <v>429</v>
      </c>
      <c r="D7" s="204" t="n">
        <v>61260</v>
      </c>
      <c r="E7" s="207" t="s">
        <v>450</v>
      </c>
      <c r="F7" s="207" t="s">
        <v>451</v>
      </c>
      <c r="G7" s="208" t="s">
        <v>452</v>
      </c>
    </row>
    <row collapsed="false" customFormat="false" customHeight="false" hidden="false" ht="13.35" outlineLevel="0" r="8">
      <c r="A8" s="206" t="s">
        <v>453</v>
      </c>
      <c r="B8" s="32" t="s">
        <v>428</v>
      </c>
      <c r="C8" s="32" t="s">
        <v>429</v>
      </c>
      <c r="D8" s="204" t="n">
        <v>59702</v>
      </c>
      <c r="E8" s="207" t="s">
        <v>454</v>
      </c>
      <c r="F8" s="207" t="s">
        <v>455</v>
      </c>
      <c r="G8" s="208" t="s">
        <v>456</v>
      </c>
    </row>
    <row collapsed="false" customFormat="false" customHeight="false" hidden="false" ht="13.35" outlineLevel="0" r="9">
      <c r="A9" s="206" t="s">
        <v>457</v>
      </c>
      <c r="B9" s="32" t="s">
        <v>428</v>
      </c>
      <c r="C9" s="32" t="s">
        <v>429</v>
      </c>
      <c r="D9" s="204" t="n">
        <v>57695</v>
      </c>
      <c r="E9" s="207" t="s">
        <v>458</v>
      </c>
      <c r="F9" s="207" t="s">
        <v>459</v>
      </c>
      <c r="G9" s="208" t="s">
        <v>460</v>
      </c>
    </row>
    <row collapsed="false" customFormat="false" customHeight="false" hidden="false" ht="13.35" outlineLevel="0" r="10">
      <c r="A10" s="206" t="s">
        <v>461</v>
      </c>
      <c r="B10" s="32" t="s">
        <v>428</v>
      </c>
      <c r="C10" s="32" t="s">
        <v>429</v>
      </c>
      <c r="D10" s="204" t="n">
        <v>56641</v>
      </c>
      <c r="E10" s="207" t="s">
        <v>462</v>
      </c>
      <c r="F10" s="207" t="s">
        <v>463</v>
      </c>
      <c r="G10" s="208" t="s">
        <v>464</v>
      </c>
    </row>
    <row collapsed="false" customFormat="false" customHeight="false" hidden="false" ht="13.35" outlineLevel="0" r="11">
      <c r="A11" s="206" t="s">
        <v>465</v>
      </c>
      <c r="B11" s="32" t="s">
        <v>428</v>
      </c>
      <c r="C11" s="32" t="s">
        <v>429</v>
      </c>
      <c r="D11" s="204" t="n">
        <v>55757</v>
      </c>
      <c r="E11" s="207" t="s">
        <v>466</v>
      </c>
      <c r="F11" s="207" t="s">
        <v>467</v>
      </c>
      <c r="G11" s="208" t="s">
        <v>468</v>
      </c>
    </row>
    <row collapsed="false" customFormat="false" customHeight="false" hidden="false" ht="13.35" outlineLevel="0" r="12">
      <c r="A12" s="206" t="s">
        <v>469</v>
      </c>
      <c r="B12" s="32" t="s">
        <v>428</v>
      </c>
      <c r="C12" s="32" t="s">
        <v>429</v>
      </c>
      <c r="D12" s="204" t="n">
        <v>55208</v>
      </c>
      <c r="E12" s="207" t="s">
        <v>470</v>
      </c>
      <c r="F12" s="207" t="s">
        <v>471</v>
      </c>
      <c r="G12" s="208" t="s">
        <v>472</v>
      </c>
    </row>
    <row collapsed="false" customFormat="false" customHeight="false" hidden="false" ht="13.35" outlineLevel="0" r="13">
      <c r="A13" s="206" t="s">
        <v>473</v>
      </c>
      <c r="B13" s="32" t="s">
        <v>428</v>
      </c>
      <c r="C13" s="32" t="s">
        <v>429</v>
      </c>
      <c r="D13" s="204" t="n">
        <v>54687</v>
      </c>
      <c r="E13" s="207" t="s">
        <v>474</v>
      </c>
      <c r="F13" s="207" t="s">
        <v>475</v>
      </c>
      <c r="G13" s="208" t="s">
        <v>476</v>
      </c>
    </row>
    <row collapsed="false" customFormat="false" customHeight="false" hidden="false" ht="13.35" outlineLevel="0" r="14">
      <c r="A14" s="206" t="s">
        <v>477</v>
      </c>
      <c r="B14" s="32" t="s">
        <v>428</v>
      </c>
      <c r="C14" s="32" t="s">
        <v>429</v>
      </c>
      <c r="D14" s="204" t="n">
        <v>53972</v>
      </c>
      <c r="E14" s="207" t="s">
        <v>478</v>
      </c>
      <c r="F14" s="207" t="s">
        <v>479</v>
      </c>
      <c r="G14" s="208" t="s">
        <v>480</v>
      </c>
    </row>
    <row collapsed="false" customFormat="false" customHeight="false" hidden="false" ht="13.35" outlineLevel="0" r="15">
      <c r="A15" s="206" t="s">
        <v>481</v>
      </c>
      <c r="B15" s="32" t="s">
        <v>428</v>
      </c>
      <c r="C15" s="32" t="s">
        <v>429</v>
      </c>
      <c r="D15" s="204" t="n">
        <v>53498</v>
      </c>
      <c r="E15" s="207" t="s">
        <v>482</v>
      </c>
      <c r="F15" s="207" t="s">
        <v>483</v>
      </c>
      <c r="G15" s="208" t="s">
        <v>484</v>
      </c>
    </row>
    <row collapsed="false" customFormat="false" customHeight="false" hidden="false" ht="13.35" outlineLevel="0" r="16">
      <c r="A16" s="206" t="s">
        <v>485</v>
      </c>
      <c r="B16" s="32" t="s">
        <v>428</v>
      </c>
      <c r="C16" s="32" t="s">
        <v>429</v>
      </c>
      <c r="D16" s="204" t="n">
        <v>52910</v>
      </c>
      <c r="E16" s="207" t="s">
        <v>486</v>
      </c>
      <c r="F16" s="207" t="s">
        <v>487</v>
      </c>
      <c r="G16" s="208" t="s">
        <v>488</v>
      </c>
    </row>
    <row collapsed="false" customFormat="false" customHeight="false" hidden="false" ht="13.35" outlineLevel="0" r="17">
      <c r="A17" s="206" t="s">
        <v>489</v>
      </c>
      <c r="B17" s="32" t="s">
        <v>428</v>
      </c>
      <c r="C17" s="32" t="s">
        <v>429</v>
      </c>
      <c r="D17" s="204" t="n">
        <v>52053</v>
      </c>
      <c r="E17" s="207" t="s">
        <v>490</v>
      </c>
      <c r="F17" s="207" t="s">
        <v>491</v>
      </c>
      <c r="G17" s="208" t="s">
        <v>492</v>
      </c>
    </row>
    <row collapsed="false" customFormat="false" customHeight="false" hidden="false" ht="13.35" outlineLevel="0" r="18">
      <c r="A18" s="206" t="s">
        <v>493</v>
      </c>
      <c r="B18" s="32" t="s">
        <v>428</v>
      </c>
      <c r="C18" s="32" t="s">
        <v>429</v>
      </c>
      <c r="D18" s="204" t="n">
        <v>50578</v>
      </c>
      <c r="E18" s="207" t="s">
        <v>494</v>
      </c>
      <c r="F18" s="207" t="s">
        <v>495</v>
      </c>
      <c r="G18" s="208" t="s">
        <v>448</v>
      </c>
    </row>
    <row collapsed="false" customFormat="false" customHeight="false" hidden="false" ht="13.35" outlineLevel="0" r="19">
      <c r="A19" s="202" t="n">
        <v>40575</v>
      </c>
      <c r="B19" s="32" t="s">
        <v>428</v>
      </c>
      <c r="C19" s="32" t="s">
        <v>429</v>
      </c>
      <c r="D19" s="204" t="n">
        <v>48743</v>
      </c>
      <c r="E19" s="207" t="s">
        <v>496</v>
      </c>
      <c r="F19" s="207" t="s">
        <v>497</v>
      </c>
      <c r="G19" s="209" t="n">
        <v>0.112</v>
      </c>
    </row>
    <row collapsed="false" customFormat="false" customHeight="false" hidden="false" ht="13.35" outlineLevel="0" r="20">
      <c r="A20" s="202" t="n">
        <v>40544</v>
      </c>
      <c r="B20" s="32" t="s">
        <v>428</v>
      </c>
      <c r="C20" s="32" t="s">
        <v>429</v>
      </c>
      <c r="D20" s="204" t="n">
        <v>46789</v>
      </c>
      <c r="E20" s="207" t="s">
        <v>498</v>
      </c>
      <c r="F20" s="207" t="s">
        <v>499</v>
      </c>
      <c r="G20" s="209" t="n">
        <v>0.139</v>
      </c>
    </row>
    <row collapsed="false" customFormat="false" customHeight="false" hidden="false" ht="13.35" outlineLevel="0" r="21">
      <c r="A21" s="202" t="n">
        <v>40513</v>
      </c>
      <c r="B21" s="32" t="s">
        <v>428</v>
      </c>
      <c r="C21" s="32" t="s">
        <v>429</v>
      </c>
      <c r="D21" s="204" t="n">
        <v>44134</v>
      </c>
      <c r="E21" s="207" t="s">
        <v>500</v>
      </c>
      <c r="F21" s="207" t="s">
        <v>501</v>
      </c>
      <c r="G21" s="209" t="n">
        <v>0.093</v>
      </c>
    </row>
    <row collapsed="false" customFormat="false" customHeight="false" hidden="false" ht="13.35" outlineLevel="0" r="22">
      <c r="A22" s="202" t="n">
        <v>40483</v>
      </c>
      <c r="B22" s="32" t="s">
        <v>428</v>
      </c>
      <c r="C22" s="32" t="s">
        <v>429</v>
      </c>
      <c r="D22" s="204" t="n">
        <v>42327</v>
      </c>
      <c r="E22" s="207" t="s">
        <v>502</v>
      </c>
      <c r="F22" s="207" t="s">
        <v>503</v>
      </c>
      <c r="G22" s="209" t="n">
        <v>0.069</v>
      </c>
    </row>
    <row collapsed="false" customFormat="false" customHeight="false" hidden="false" ht="13.35" outlineLevel="0" r="23">
      <c r="A23" s="202" t="n">
        <v>40452</v>
      </c>
      <c r="B23" s="32" t="s">
        <v>428</v>
      </c>
      <c r="C23" s="32" t="s">
        <v>429</v>
      </c>
      <c r="D23" s="204" t="n">
        <v>40979</v>
      </c>
      <c r="E23" s="207" t="s">
        <v>504</v>
      </c>
      <c r="F23" s="207" t="s">
        <v>505</v>
      </c>
      <c r="G23" s="209" t="n">
        <v>0.037</v>
      </c>
    </row>
    <row collapsed="false" customFormat="false" customHeight="false" hidden="false" ht="13.35" outlineLevel="0" r="24">
      <c r="A24" s="202" t="n">
        <v>40422</v>
      </c>
      <c r="B24" s="32" t="s">
        <v>428</v>
      </c>
      <c r="C24" s="32" t="s">
        <v>429</v>
      </c>
      <c r="D24" s="204" t="n">
        <v>40244</v>
      </c>
      <c r="E24" s="207" t="s">
        <v>506</v>
      </c>
      <c r="F24" s="207" t="s">
        <v>507</v>
      </c>
      <c r="G24" s="209" t="n">
        <v>0.032</v>
      </c>
    </row>
    <row collapsed="false" customFormat="false" customHeight="false" hidden="false" ht="13.35" outlineLevel="0" r="25">
      <c r="A25" s="202" t="n">
        <v>40391</v>
      </c>
      <c r="B25" s="32" t="s">
        <v>428</v>
      </c>
      <c r="C25" s="32" t="s">
        <v>429</v>
      </c>
      <c r="D25" s="204" t="n">
        <v>39607</v>
      </c>
      <c r="E25" s="207" t="s">
        <v>508</v>
      </c>
      <c r="F25" s="207" t="s">
        <v>509</v>
      </c>
      <c r="G25" s="209" t="n">
        <v>0.044</v>
      </c>
    </row>
    <row collapsed="false" customFormat="false" customHeight="false" hidden="false" ht="13.35" outlineLevel="0" r="26">
      <c r="A26" s="202" t="n">
        <v>40360</v>
      </c>
      <c r="B26" s="32" t="s">
        <v>428</v>
      </c>
      <c r="C26" s="32" t="s">
        <v>429</v>
      </c>
      <c r="D26" s="204" t="n">
        <v>38756</v>
      </c>
      <c r="E26" s="207" t="s">
        <v>510</v>
      </c>
      <c r="F26" s="207" t="s">
        <v>511</v>
      </c>
      <c r="G26" s="209" t="n">
        <v>0.032</v>
      </c>
    </row>
    <row collapsed="false" customFormat="false" customHeight="false" hidden="false" ht="13.35" outlineLevel="0" r="27">
      <c r="A27" s="202" t="n">
        <v>40330</v>
      </c>
      <c r="B27" s="32" t="s">
        <v>428</v>
      </c>
      <c r="C27" s="32" t="s">
        <v>429</v>
      </c>
      <c r="D27" s="204" t="n">
        <v>38125</v>
      </c>
      <c r="E27" s="207" t="s">
        <v>512</v>
      </c>
      <c r="F27" s="207" t="s">
        <v>513</v>
      </c>
      <c r="G27" s="209" t="n">
        <v>0.038</v>
      </c>
    </row>
    <row collapsed="false" customFormat="false" customHeight="false" hidden="false" ht="13.35" outlineLevel="0" r="28">
      <c r="A28" s="202" t="n">
        <v>40299</v>
      </c>
      <c r="B28" s="32" t="s">
        <v>428</v>
      </c>
      <c r="C28" s="32" t="s">
        <v>429</v>
      </c>
      <c r="D28" s="204" t="n">
        <v>37392</v>
      </c>
      <c r="E28" s="207" t="s">
        <v>514</v>
      </c>
      <c r="F28" s="207" t="s">
        <v>515</v>
      </c>
      <c r="G28" s="209" t="n">
        <v>0.066</v>
      </c>
    </row>
    <row collapsed="false" customFormat="false" customHeight="false" hidden="false" ht="13.35" outlineLevel="0" r="29">
      <c r="A29" s="202" t="n">
        <v>40269</v>
      </c>
      <c r="B29" s="32" t="s">
        <v>428</v>
      </c>
      <c r="C29" s="32" t="s">
        <v>429</v>
      </c>
      <c r="D29" s="204" t="n">
        <v>36096</v>
      </c>
      <c r="E29" s="207" t="s">
        <v>516</v>
      </c>
      <c r="F29" s="207" t="s">
        <v>517</v>
      </c>
      <c r="G29" s="209" t="n">
        <v>0.1</v>
      </c>
    </row>
    <row collapsed="false" customFormat="false" customHeight="false" hidden="false" ht="13.35" outlineLevel="0" r="30">
      <c r="A30" s="202" t="n">
        <v>40238</v>
      </c>
      <c r="B30" s="32" t="s">
        <v>428</v>
      </c>
      <c r="C30" s="32" t="s">
        <v>429</v>
      </c>
      <c r="D30" s="204" t="n">
        <v>34149</v>
      </c>
      <c r="E30" s="207" t="s">
        <v>518</v>
      </c>
      <c r="F30" s="207" t="s">
        <v>519</v>
      </c>
      <c r="G30" s="209" t="n">
        <v>0.142</v>
      </c>
    </row>
    <row collapsed="false" customFormat="false" customHeight="false" hidden="false" ht="13.35" outlineLevel="0" r="31">
      <c r="A31" s="202" t="n">
        <v>40210</v>
      </c>
      <c r="B31" s="32" t="s">
        <v>428</v>
      </c>
      <c r="C31" s="32" t="s">
        <v>429</v>
      </c>
      <c r="D31" s="204" t="n">
        <v>31371</v>
      </c>
      <c r="E31" s="207" t="s">
        <v>520</v>
      </c>
      <c r="F31" s="207" t="s">
        <v>521</v>
      </c>
      <c r="G31" s="209" t="n">
        <v>0.191</v>
      </c>
    </row>
    <row collapsed="false" customFormat="false" customHeight="false" hidden="false" ht="13.35" outlineLevel="0" r="32">
      <c r="A32" s="202" t="n">
        <v>40179</v>
      </c>
      <c r="B32" s="32" t="s">
        <v>428</v>
      </c>
      <c r="C32" s="32" t="s">
        <v>429</v>
      </c>
      <c r="D32" s="204" t="n">
        <v>27728</v>
      </c>
      <c r="E32" s="207" t="s">
        <v>522</v>
      </c>
      <c r="F32" s="207" t="s">
        <v>523</v>
      </c>
      <c r="G32" s="209" t="n">
        <v>0.177</v>
      </c>
    </row>
    <row collapsed="false" customFormat="false" customHeight="false" hidden="false" ht="13.35" outlineLevel="0" r="33">
      <c r="A33" s="202" t="n">
        <v>40148</v>
      </c>
      <c r="B33" s="32" t="s">
        <v>428</v>
      </c>
      <c r="C33" s="32" t="s">
        <v>429</v>
      </c>
      <c r="D33" s="204" t="n">
        <v>24599</v>
      </c>
      <c r="E33" s="207" t="s">
        <v>524</v>
      </c>
      <c r="F33" s="207" t="s">
        <v>525</v>
      </c>
      <c r="G33" s="209" t="n">
        <v>0.092</v>
      </c>
    </row>
    <row collapsed="false" customFormat="false" customHeight="false" hidden="false" ht="13.35" outlineLevel="0" r="34">
      <c r="A34" s="202" t="n">
        <v>40118</v>
      </c>
      <c r="B34" s="32" t="s">
        <v>428</v>
      </c>
      <c r="C34" s="32" t="s">
        <v>429</v>
      </c>
      <c r="D34" s="204" t="n">
        <v>22909</v>
      </c>
      <c r="E34" s="207" t="s">
        <v>526</v>
      </c>
      <c r="F34" s="207" t="s">
        <v>527</v>
      </c>
      <c r="G34" s="209" t="n">
        <v>0.074</v>
      </c>
    </row>
    <row collapsed="false" customFormat="false" customHeight="false" hidden="false" ht="13.35" outlineLevel="0" r="35">
      <c r="A35" s="202" t="n">
        <v>40087</v>
      </c>
      <c r="B35" s="32" t="s">
        <v>428</v>
      </c>
      <c r="C35" s="32" t="s">
        <v>429</v>
      </c>
      <c r="D35" s="204" t="n">
        <v>21321</v>
      </c>
      <c r="E35" s="207" t="s">
        <v>528</v>
      </c>
      <c r="F35" s="207" t="s">
        <v>529</v>
      </c>
      <c r="G35" s="209" t="n">
        <v>0.034</v>
      </c>
    </row>
    <row collapsed="false" customFormat="false" customHeight="false" hidden="false" ht="13.35" outlineLevel="0" r="36">
      <c r="A36" s="202" t="n">
        <v>40057</v>
      </c>
      <c r="B36" s="32" t="s">
        <v>428</v>
      </c>
      <c r="C36" s="32" t="s">
        <v>429</v>
      </c>
      <c r="D36" s="204" t="n">
        <v>20577</v>
      </c>
      <c r="E36" s="207" t="s">
        <v>530</v>
      </c>
      <c r="F36" s="207" t="s">
        <v>531</v>
      </c>
      <c r="G36" s="209" t="n">
        <v>0.023</v>
      </c>
    </row>
    <row collapsed="false" customFormat="false" customHeight="false" hidden="false" ht="13.35" outlineLevel="0" r="37">
      <c r="A37" s="202" t="n">
        <v>40026</v>
      </c>
      <c r="B37" s="32" t="s">
        <v>428</v>
      </c>
      <c r="C37" s="32" t="s">
        <v>429</v>
      </c>
      <c r="D37" s="204" t="n">
        <v>20070</v>
      </c>
      <c r="E37" s="207" t="s">
        <v>532</v>
      </c>
      <c r="F37" s="207" t="s">
        <v>533</v>
      </c>
      <c r="G37" s="209" t="n">
        <v>0.033</v>
      </c>
    </row>
    <row collapsed="false" customFormat="false" customHeight="false" hidden="false" ht="13.35" outlineLevel="0" r="38">
      <c r="A38" s="202" t="n">
        <v>39995</v>
      </c>
      <c r="B38" s="32" t="s">
        <v>428</v>
      </c>
      <c r="C38" s="32" t="s">
        <v>429</v>
      </c>
      <c r="D38" s="204" t="n">
        <v>19324</v>
      </c>
      <c r="E38" s="207" t="s">
        <v>534</v>
      </c>
      <c r="F38" s="207" t="s">
        <v>535</v>
      </c>
      <c r="G38" s="209" t="n">
        <v>0.029</v>
      </c>
    </row>
    <row collapsed="false" customFormat="false" customHeight="false" hidden="false" ht="13.35" outlineLevel="0" r="39">
      <c r="A39" s="202" t="n">
        <v>39965</v>
      </c>
      <c r="B39" s="32" t="s">
        <v>428</v>
      </c>
      <c r="C39" s="32" t="s">
        <v>429</v>
      </c>
      <c r="D39" s="204" t="n">
        <v>18688</v>
      </c>
      <c r="E39" s="207" t="s">
        <v>536</v>
      </c>
      <c r="F39" s="207" t="s">
        <v>537</v>
      </c>
      <c r="G39" s="209" t="n">
        <v>0.038</v>
      </c>
    </row>
    <row collapsed="false" customFormat="false" customHeight="false" hidden="false" ht="13.35" outlineLevel="0" r="40">
      <c r="A40" s="202" t="n">
        <v>39934</v>
      </c>
      <c r="B40" s="32" t="s">
        <v>428</v>
      </c>
      <c r="C40" s="32" t="s">
        <v>429</v>
      </c>
      <c r="D40" s="204" t="n">
        <v>17850</v>
      </c>
      <c r="E40" s="207" t="s">
        <v>538</v>
      </c>
      <c r="F40" s="207" t="s">
        <v>539</v>
      </c>
      <c r="G40" s="209" t="n">
        <v>0.058</v>
      </c>
    </row>
    <row collapsed="false" customFormat="false" customHeight="false" hidden="false" ht="13.35" outlineLevel="0" r="41">
      <c r="A41" s="202" t="n">
        <v>39904</v>
      </c>
      <c r="B41" s="32" t="s">
        <v>428</v>
      </c>
      <c r="C41" s="32" t="s">
        <v>429</v>
      </c>
      <c r="D41" s="204" t="n">
        <v>16639</v>
      </c>
      <c r="E41" s="207" t="s">
        <v>540</v>
      </c>
      <c r="F41" s="207" t="s">
        <v>539</v>
      </c>
      <c r="G41" s="209" t="n">
        <v>0.096</v>
      </c>
    </row>
  </sheetData>
  <hyperlinks>
    <hyperlink display="Datum" ref="A1" r:id="rId1"/>
    <hyperlink display="Avläsning" ref="B1" r:id="rId2"/>
    <hyperlink display="Räkneverk" ref="C1" r:id="rId3"/>
    <hyperlink display="Mätarställning" ref="D1" r:id="rId4"/>
    <hyperlink display="Förbrukning" ref="E1" r:id="rId5"/>
    <hyperlink display="Årsförbrukn.*" ref="F1" r:id="rId6"/>
  </hyperlink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1422899</TotalTime>
  <Application>LibreOffice/3.6$Linux_x86 LibreOffice_project/360m1$Build-102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ModifiedBy>Bo Söderström</cp:lastModifiedBy>
  <cp:lastPrinted>2010-03-28T14:50:29.00Z</cp:lastPrinted>
  <dcterms:modified xsi:type="dcterms:W3CDTF">2012-09-07T18:38:16.00Z</dcterms:modified>
  <cp:revision>557</cp:revision>
</cp:coreProperties>
</file>