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440" windowHeight="1224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D29" i="1"/>
  <c r="D22"/>
  <c r="D20"/>
  <c r="D17"/>
  <c r="D18" s="1"/>
  <c r="D8"/>
  <c r="D25" s="1"/>
  <c r="D19" l="1"/>
  <c r="D12"/>
  <c r="D13"/>
  <c r="D24"/>
  <c r="D26" s="1"/>
  <c r="D30" s="1"/>
  <c r="D21"/>
  <c r="D27" l="1"/>
  <c r="D32" l="1"/>
  <c r="D31"/>
  <c r="D33" s="1"/>
</calcChain>
</file>

<file path=xl/comments1.xml><?xml version="1.0" encoding="utf-8"?>
<comments xmlns="http://schemas.openxmlformats.org/spreadsheetml/2006/main">
  <authors>
    <author>David Elmlund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Anges  av ΔT ovan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Alltid 100%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Ändras av "Fukttillskott" ovan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Ges av Fmax Cirk ovan
OBS! Ej verifierat.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P =luftomsättning [m3/s] · ( Δånghalt [kg/m3] ) · 2260[kJ/kg] = [kJ/s =kW]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P=luftomsättning [m3/s] · 1,29 [kg/m3] · 1[kJ/kg*K] · ΔT= [kJ/s=kW]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 xml:space="preserve">Effekt från avkylning + Effekt från fuktutfällning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Tillförd energi (kompressor) + Effekt från avkylning + Effekt från fuktutfällning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P=luftomsättning[m3/s] · 1,29 [kg/m3] · 1,00[kJ/kg ·K] · ΔT[K] = [kJ/s=kW]</t>
        </r>
      </text>
    </comment>
  </commentList>
</comments>
</file>

<file path=xl/sharedStrings.xml><?xml version="1.0" encoding="utf-8"?>
<sst xmlns="http://schemas.openxmlformats.org/spreadsheetml/2006/main" count="55" uniqueCount="37">
  <si>
    <t>Utomhustemp</t>
  </si>
  <si>
    <r>
      <rPr>
        <sz val="11"/>
        <color theme="1"/>
        <rFont val="Calibri"/>
        <family val="2"/>
      </rPr>
      <t>˚</t>
    </r>
    <r>
      <rPr>
        <sz val="11"/>
        <color theme="1"/>
        <rFont val="Calibri"/>
        <family val="2"/>
        <scheme val="minor"/>
      </rPr>
      <t>C</t>
    </r>
  </si>
  <si>
    <t xml:space="preserve">Inomhusluft </t>
  </si>
  <si>
    <t xml:space="preserve">Avluft </t>
  </si>
  <si>
    <r>
      <rPr>
        <sz val="11"/>
        <color theme="1"/>
        <rFont val="Calibri"/>
        <family val="2"/>
      </rPr>
      <t>Δ</t>
    </r>
    <r>
      <rPr>
        <sz val="11"/>
        <color theme="1"/>
        <rFont val="Calibri"/>
        <family val="2"/>
        <scheme val="minor"/>
      </rPr>
      <t>T (inomhus - frånluft)</t>
    </r>
  </si>
  <si>
    <t>Frånluftstemp</t>
  </si>
  <si>
    <t>Fukttillskott</t>
  </si>
  <si>
    <r>
      <t>g/m</t>
    </r>
    <r>
      <rPr>
        <vertAlign val="superscript"/>
        <sz val="11"/>
        <color theme="1"/>
        <rFont val="Calibri"/>
        <family val="2"/>
        <scheme val="minor"/>
      </rPr>
      <t>3</t>
    </r>
  </si>
  <si>
    <t>RF ute</t>
  </si>
  <si>
    <t>%</t>
  </si>
  <si>
    <t>RF avluft</t>
  </si>
  <si>
    <t>RF inne</t>
  </si>
  <si>
    <t>RF frånluft</t>
  </si>
  <si>
    <t>Luftomsättning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</si>
  <si>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/h</t>
    </r>
  </si>
  <si>
    <t>Hz</t>
  </si>
  <si>
    <t>ånghalt ute</t>
  </si>
  <si>
    <t>ånghalt inne</t>
  </si>
  <si>
    <t>ånghalt frånluft</t>
  </si>
  <si>
    <t>ånghalt avluft</t>
  </si>
  <si>
    <t>Tillförd energi (kompressor)</t>
  </si>
  <si>
    <t>Kondenserad mängd vatten</t>
  </si>
  <si>
    <t>g/h</t>
  </si>
  <si>
    <t>Effekt från fuktutfällning</t>
  </si>
  <si>
    <t>Effektförlust fr uppv tilluft</t>
  </si>
  <si>
    <t>Nettoeffekt inkl tilluft</t>
  </si>
  <si>
    <t>Bruttoeffekt inkl tilluft</t>
  </si>
  <si>
    <t>COP för jämfr. med L/L-pump</t>
  </si>
  <si>
    <r>
      <t>F</t>
    </r>
    <r>
      <rPr>
        <vertAlign val="subscript"/>
        <sz val="11"/>
        <color theme="1"/>
        <rFont val="Calibri"/>
        <family val="2"/>
        <scheme val="minor"/>
      </rPr>
      <t xml:space="preserve">max </t>
    </r>
    <r>
      <rPr>
        <sz val="11"/>
        <color theme="1"/>
        <rFont val="Calibri"/>
        <family val="2"/>
        <scheme val="minor"/>
      </rPr>
      <t>Cirk.</t>
    </r>
  </si>
  <si>
    <t>Effektberäkning CZ CE50</t>
  </si>
  <si>
    <t>Effekt från avkylning</t>
  </si>
  <si>
    <t>Total effekt exkl. kompr</t>
  </si>
  <si>
    <t>Total effekt inkl. kompr.</t>
  </si>
  <si>
    <t>COP (ignorerar uppv. av tilluft)</t>
  </si>
  <si>
    <t>Tid mellan avfrostningar</t>
  </si>
  <si>
    <t>min</t>
  </si>
  <si>
    <t>kW/h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</si>
</sst>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  <font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vertAlign val="sub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0" borderId="0" xfId="0" applyFont="1" applyFill="1"/>
    <xf numFmtId="0" fontId="3" fillId="0" borderId="0" xfId="0" applyFont="1"/>
    <xf numFmtId="1" fontId="3" fillId="0" borderId="0" xfId="0" applyNumberFormat="1" applyFont="1"/>
    <xf numFmtId="0" fontId="0" fillId="2" borderId="0" xfId="0" applyFill="1"/>
    <xf numFmtId="2" fontId="3" fillId="0" borderId="0" xfId="0" applyNumberFormat="1" applyFont="1"/>
    <xf numFmtId="2" fontId="0" fillId="0" borderId="0" xfId="0" applyNumberFormat="1" applyFont="1" applyFill="1"/>
    <xf numFmtId="1" fontId="0" fillId="0" borderId="0" xfId="0" applyNumberFormat="1" applyFont="1"/>
    <xf numFmtId="164" fontId="0" fillId="0" borderId="1" xfId="0" applyNumberFormat="1" applyFont="1" applyBorder="1"/>
    <xf numFmtId="164" fontId="0" fillId="0" borderId="2" xfId="0" applyNumberFormat="1" applyFont="1" applyBorder="1"/>
    <xf numFmtId="164" fontId="4" fillId="0" borderId="3" xfId="0" applyNumberFormat="1" applyFont="1" applyBorder="1"/>
    <xf numFmtId="164" fontId="0" fillId="0" borderId="0" xfId="0" applyNumberFormat="1" applyFont="1"/>
    <xf numFmtId="0" fontId="6" fillId="0" borderId="0" xfId="0" applyFont="1"/>
    <xf numFmtId="164" fontId="0" fillId="3" borderId="1" xfId="0" applyNumberFormat="1" applyFont="1" applyFill="1" applyBorder="1"/>
    <xf numFmtId="164" fontId="5" fillId="3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J17" sqref="J17"/>
    </sheetView>
  </sheetViews>
  <sheetFormatPr defaultRowHeight="15"/>
  <sheetData>
    <row r="1" spans="1:6" s="14" customFormat="1" ht="36">
      <c r="A1" s="14" t="s">
        <v>29</v>
      </c>
    </row>
    <row r="4" spans="1:6">
      <c r="A4" s="1" t="s">
        <v>0</v>
      </c>
      <c r="B4" s="1"/>
      <c r="C4" s="1"/>
      <c r="D4" s="2">
        <v>0</v>
      </c>
      <c r="E4" t="s">
        <v>1</v>
      </c>
    </row>
    <row r="5" spans="1:6">
      <c r="A5" s="1" t="s">
        <v>2</v>
      </c>
      <c r="B5" s="1"/>
      <c r="C5" s="1"/>
      <c r="D5" s="2">
        <v>21</v>
      </c>
      <c r="E5" t="s">
        <v>1</v>
      </c>
    </row>
    <row r="6" spans="1:6">
      <c r="A6" s="1" t="s">
        <v>3</v>
      </c>
      <c r="B6" s="1"/>
      <c r="C6" s="1"/>
      <c r="D6" s="2">
        <v>-13</v>
      </c>
      <c r="E6" t="s">
        <v>1</v>
      </c>
    </row>
    <row r="7" spans="1:6">
      <c r="A7" t="s">
        <v>4</v>
      </c>
      <c r="B7" s="1"/>
      <c r="C7" s="1"/>
      <c r="D7" s="2">
        <v>0</v>
      </c>
      <c r="E7" t="s">
        <v>1</v>
      </c>
    </row>
    <row r="8" spans="1:6">
      <c r="A8" s="1" t="s">
        <v>5</v>
      </c>
      <c r="B8" s="1"/>
      <c r="C8" s="1"/>
      <c r="D8" s="3">
        <f>D5-D7</f>
        <v>21</v>
      </c>
      <c r="E8" t="s">
        <v>1</v>
      </c>
    </row>
    <row r="9" spans="1:6" ht="17.25">
      <c r="A9" s="1" t="s">
        <v>6</v>
      </c>
      <c r="B9" s="1"/>
      <c r="C9" s="1"/>
      <c r="D9" s="2">
        <v>2</v>
      </c>
      <c r="E9" t="s">
        <v>7</v>
      </c>
    </row>
    <row r="10" spans="1:6">
      <c r="A10" s="1" t="s">
        <v>8</v>
      </c>
      <c r="B10" s="1"/>
      <c r="C10" s="1"/>
      <c r="D10" s="2">
        <v>98</v>
      </c>
      <c r="E10" s="1" t="s">
        <v>9</v>
      </c>
    </row>
    <row r="11" spans="1:6">
      <c r="A11" s="1" t="s">
        <v>10</v>
      </c>
      <c r="B11" s="1"/>
      <c r="C11" s="1"/>
      <c r="D11" s="4">
        <v>100</v>
      </c>
      <c r="E11" s="1" t="s">
        <v>9</v>
      </c>
    </row>
    <row r="12" spans="1:6">
      <c r="A12" s="1" t="s">
        <v>11</v>
      </c>
      <c r="B12" s="1"/>
      <c r="C12" s="1"/>
      <c r="D12" s="5">
        <f>D18/(4.85+3.47*(D5/10)+0.945*(D5/10)^2+0.158*(D5/10)^3+0.0281*(D5/10)^4)*100</f>
        <v>36.873068539268296</v>
      </c>
      <c r="E12" s="1" t="s">
        <v>9</v>
      </c>
    </row>
    <row r="13" spans="1:6">
      <c r="A13" t="s">
        <v>12</v>
      </c>
      <c r="B13" s="1"/>
      <c r="C13" s="1"/>
      <c r="D13" s="5">
        <f>D19/(4.85+3.47*(D8/10)+0.945*(D8/10)^2+0.158*(D8/10)^3+0.0281*(D8/10)^4)*100</f>
        <v>36.873068539268296</v>
      </c>
      <c r="E13" s="1" t="s">
        <v>9</v>
      </c>
    </row>
    <row r="14" spans="1:6" ht="17.25">
      <c r="A14" s="1" t="s">
        <v>13</v>
      </c>
      <c r="B14" s="1"/>
      <c r="C14" s="1"/>
      <c r="D14" s="2">
        <v>168</v>
      </c>
      <c r="E14" t="s">
        <v>14</v>
      </c>
      <c r="F14" s="1"/>
    </row>
    <row r="15" spans="1:6" ht="18">
      <c r="A15" t="s">
        <v>28</v>
      </c>
      <c r="D15" s="6">
        <v>65</v>
      </c>
      <c r="E15" t="s">
        <v>15</v>
      </c>
    </row>
    <row r="16" spans="1:6">
      <c r="A16" t="s">
        <v>34</v>
      </c>
      <c r="D16" s="6">
        <v>50</v>
      </c>
      <c r="E16" t="s">
        <v>35</v>
      </c>
      <c r="F16" s="1"/>
    </row>
    <row r="17" spans="1:6" ht="17.25">
      <c r="A17" s="1" t="s">
        <v>16</v>
      </c>
      <c r="B17" s="1"/>
      <c r="C17" s="1"/>
      <c r="D17" s="7">
        <f>+(4.85+3.47*(D4/10)+0.945*(D4/10)^2+0.158*(D4/10)^3+0.0281*(D4/10)^4)*D10/100</f>
        <v>4.7529999999999992</v>
      </c>
      <c r="E17" t="s">
        <v>7</v>
      </c>
      <c r="F17" s="1"/>
    </row>
    <row r="18" spans="1:6" ht="17.25">
      <c r="A18" s="1" t="s">
        <v>17</v>
      </c>
      <c r="B18" s="1"/>
      <c r="C18" s="1"/>
      <c r="D18" s="7">
        <f>D17+D9</f>
        <v>6.7529999999999992</v>
      </c>
      <c r="E18" t="s">
        <v>7</v>
      </c>
      <c r="F18" s="1"/>
    </row>
    <row r="19" spans="1:6" ht="17.25">
      <c r="A19" t="s">
        <v>18</v>
      </c>
      <c r="B19" s="1"/>
      <c r="C19" s="1"/>
      <c r="D19" s="7">
        <f>D18</f>
        <v>6.7529999999999992</v>
      </c>
      <c r="E19" t="s">
        <v>7</v>
      </c>
      <c r="F19" s="1"/>
    </row>
    <row r="20" spans="1:6" ht="17.25">
      <c r="A20" s="1" t="s">
        <v>19</v>
      </c>
      <c r="B20" s="1"/>
      <c r="C20" s="1"/>
      <c r="D20" s="7">
        <f>+(4.85+3.47*(D6/10)+0.945*(D6/10)^2+0.158*(D6/10)^3+0.0281*(D6/10)^4)*D11/100</f>
        <v>1.6691804099999996</v>
      </c>
      <c r="E20" t="s">
        <v>7</v>
      </c>
      <c r="F20" s="1"/>
    </row>
    <row r="21" spans="1:6">
      <c r="A21" s="1" t="s">
        <v>21</v>
      </c>
      <c r="B21" s="1"/>
      <c r="C21" s="1"/>
      <c r="D21" s="9">
        <f>((D19-D20)*D14)*(D16/60)</f>
        <v>711.73474259999989</v>
      </c>
      <c r="E21" s="1" t="s">
        <v>22</v>
      </c>
      <c r="F21" s="1"/>
    </row>
    <row r="22" spans="1:6">
      <c r="A22" s="1" t="s">
        <v>20</v>
      </c>
      <c r="B22" s="1"/>
      <c r="C22" s="1"/>
      <c r="D22" s="8">
        <f>1.7/75*D15</f>
        <v>1.4733333333333332</v>
      </c>
      <c r="E22" t="s">
        <v>36</v>
      </c>
      <c r="F22" s="1"/>
    </row>
    <row r="24" spans="1:6">
      <c r="A24" s="1" t="s">
        <v>23</v>
      </c>
      <c r="B24" s="1"/>
      <c r="C24" s="1"/>
      <c r="D24" s="11">
        <f>((D14/3600)*(D19-D20)/1000*2260)*(D16/60)</f>
        <v>0.44681125507666669</v>
      </c>
      <c r="E24" t="s">
        <v>36</v>
      </c>
    </row>
    <row r="25" spans="1:6">
      <c r="A25" t="s">
        <v>30</v>
      </c>
      <c r="B25" s="1"/>
      <c r="C25" s="1"/>
      <c r="D25" s="10">
        <f>(D14/3600)*1.29*1*(D8-D6)*(D16/60)</f>
        <v>1.7056666666666669</v>
      </c>
      <c r="E25" t="s">
        <v>36</v>
      </c>
      <c r="F25" s="1"/>
    </row>
    <row r="26" spans="1:6">
      <c r="A26" t="s">
        <v>31</v>
      </c>
      <c r="B26" s="1"/>
      <c r="C26" s="1"/>
      <c r="D26" s="11">
        <f>D25+D24</f>
        <v>2.1524779217433334</v>
      </c>
      <c r="E26" t="s">
        <v>36</v>
      </c>
      <c r="F26" s="1"/>
    </row>
    <row r="27" spans="1:6">
      <c r="A27" t="s">
        <v>32</v>
      </c>
      <c r="B27" s="1"/>
      <c r="C27" s="1"/>
      <c r="D27" s="15">
        <f>D25+D24+D22</f>
        <v>3.6258112550766666</v>
      </c>
      <c r="E27" t="s">
        <v>36</v>
      </c>
      <c r="F27" s="1"/>
    </row>
    <row r="28" spans="1:6">
      <c r="B28" s="1"/>
      <c r="C28" s="1"/>
      <c r="D28" s="11"/>
      <c r="E28" s="1"/>
    </row>
    <row r="29" spans="1:6">
      <c r="A29" s="1" t="s">
        <v>24</v>
      </c>
      <c r="B29" s="1"/>
      <c r="C29" s="1"/>
      <c r="D29" s="11">
        <f>-(D14/3600)*1.29*1*(D5-D4)</f>
        <v>-1.2642</v>
      </c>
      <c r="E29" t="s">
        <v>36</v>
      </c>
      <c r="F29" s="1"/>
    </row>
    <row r="30" spans="1:6" ht="15.75" thickBot="1">
      <c r="A30" s="1" t="s">
        <v>25</v>
      </c>
      <c r="B30" s="1"/>
      <c r="C30" s="1"/>
      <c r="D30" s="12">
        <f>D26+D29</f>
        <v>0.88827792174333342</v>
      </c>
      <c r="E30" t="s">
        <v>36</v>
      </c>
    </row>
    <row r="31" spans="1:6">
      <c r="A31" s="1" t="s">
        <v>26</v>
      </c>
      <c r="D31" s="16">
        <f>D27+D29</f>
        <v>2.3616112550766664</v>
      </c>
      <c r="E31" t="s">
        <v>36</v>
      </c>
      <c r="F31" s="1"/>
    </row>
    <row r="32" spans="1:6">
      <c r="A32" t="s">
        <v>33</v>
      </c>
      <c r="B32" s="1"/>
      <c r="C32" s="1"/>
      <c r="D32" s="13">
        <f>D27/D22</f>
        <v>2.4609578654366517</v>
      </c>
      <c r="E32" s="1"/>
      <c r="F32" s="1"/>
    </row>
    <row r="33" spans="1:5">
      <c r="A33" s="1" t="s">
        <v>27</v>
      </c>
      <c r="B33" s="1"/>
      <c r="C33" s="1"/>
      <c r="D33" s="13">
        <f>(D31)/D22</f>
        <v>1.6029035667941176</v>
      </c>
      <c r="E33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AK-Konsult Indoor Air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Elmlund</dc:creator>
  <cp:lastModifiedBy>David Elmlund</cp:lastModifiedBy>
  <dcterms:created xsi:type="dcterms:W3CDTF">2011-01-11T12:42:14Z</dcterms:created>
  <dcterms:modified xsi:type="dcterms:W3CDTF">2011-02-19T00:01:14Z</dcterms:modified>
</cp:coreProperties>
</file>