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d1" sheetId="1" r:id="rId4"/>
  </sheets>
  <definedNames/>
  <calcPr/>
  <extLst>
    <ext uri="GoogleSheetsCustomDataVersion1">
      <go:sheetsCustomData xmlns:go="http://customooxmlschemas.google.com/" r:id="rId5" roundtripDataSignature="AMtx7mhlKtzVrizXWLUPN1tLoEosUhkAYw=="/>
    </ext>
  </extLst>
</workbook>
</file>

<file path=xl/sharedStrings.xml><?xml version="1.0" encoding="utf-8"?>
<sst xmlns="http://schemas.openxmlformats.org/spreadsheetml/2006/main" count="95" uniqueCount="67">
  <si>
    <t>Effektbehov</t>
  </si>
  <si>
    <t>DVUT</t>
  </si>
  <si>
    <t>Inne temp</t>
  </si>
  <si>
    <t xml:space="preserve">Öv Takhöjd </t>
  </si>
  <si>
    <t>ftx verk. grad.</t>
  </si>
  <si>
    <t>vent. ftx</t>
  </si>
  <si>
    <t>Rum</t>
  </si>
  <si>
    <t>Delta T</t>
  </si>
  <si>
    <t>Takhöjd</t>
  </si>
  <si>
    <t>Källare Takhöjd</t>
  </si>
  <si>
    <t>ventilation -</t>
  </si>
  <si>
    <t>Bottenvåningen</t>
  </si>
  <si>
    <t>Golvyta</t>
  </si>
  <si>
    <t>Watt</t>
  </si>
  <si>
    <t>Fönster</t>
  </si>
  <si>
    <t>Fönster area</t>
  </si>
  <si>
    <t>Yttervägg meter</t>
  </si>
  <si>
    <t>Yttervägg kvm</t>
  </si>
  <si>
    <t>Yv - Fa</t>
  </si>
  <si>
    <t>Total Watt</t>
  </si>
  <si>
    <t>T. Watt ventil.</t>
  </si>
  <si>
    <t>Watt / m2</t>
  </si>
  <si>
    <t>Sovrum</t>
  </si>
  <si>
    <t>Toalett</t>
  </si>
  <si>
    <t>Kontor</t>
  </si>
  <si>
    <t>Hall</t>
  </si>
  <si>
    <t>Vardagsrum</t>
  </si>
  <si>
    <t>Kök</t>
  </si>
  <si>
    <t>Groventré</t>
  </si>
  <si>
    <t>Tvätt</t>
  </si>
  <si>
    <t>Toalett 2</t>
  </si>
  <si>
    <t>Summa</t>
  </si>
  <si>
    <t>Övervåningen</t>
  </si>
  <si>
    <t>Golv</t>
  </si>
  <si>
    <t>Takyta</t>
  </si>
  <si>
    <t>Allrum</t>
  </si>
  <si>
    <t>Felix sovrum</t>
  </si>
  <si>
    <t>Ebbas sovrum</t>
  </si>
  <si>
    <t>Källaren</t>
  </si>
  <si>
    <t>Total watt</t>
  </si>
  <si>
    <t>T. Watt. ventil.</t>
  </si>
  <si>
    <t>Watt/m2</t>
  </si>
  <si>
    <t>Gillestuga</t>
  </si>
  <si>
    <t>Hobbyrum</t>
  </si>
  <si>
    <t>Kläd</t>
  </si>
  <si>
    <t>Förråd</t>
  </si>
  <si>
    <t>Pannrum</t>
  </si>
  <si>
    <t>Bebodd area</t>
  </si>
  <si>
    <t>w/m2</t>
  </si>
  <si>
    <t>total effektbehov vid dut</t>
  </si>
  <si>
    <t>Typ av fönster</t>
  </si>
  <si>
    <t>Bredd</t>
  </si>
  <si>
    <t>Höjd</t>
  </si>
  <si>
    <t>Area</t>
  </si>
  <si>
    <t>V. fönster</t>
  </si>
  <si>
    <t>Öv fönster</t>
  </si>
  <si>
    <t>Källare fönster</t>
  </si>
  <si>
    <t>tak</t>
  </si>
  <si>
    <t>W/m2 *C</t>
  </si>
  <si>
    <t>väggar</t>
  </si>
  <si>
    <t>Källare?</t>
  </si>
  <si>
    <t>BV golv</t>
  </si>
  <si>
    <t>ÖV golv</t>
  </si>
  <si>
    <t>Källare golv</t>
  </si>
  <si>
    <t>fönster u</t>
  </si>
  <si>
    <t>Käll fönster u</t>
  </si>
  <si>
    <t>toalett fönster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</si>
</sst>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right" vertical="bottom"/>
    </xf>
    <xf borderId="0" fillId="0" fontId="1" numFmtId="0" xfId="0" applyAlignment="1" applyFont="1">
      <alignment vertical="bottom"/>
    </xf>
    <xf borderId="0" fillId="0" fontId="1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lineChart>
        <c:varyColors val="0"/>
        <c:ser>
          <c:idx val="0"/>
          <c:order val="0"/>
          <c:spPr>
            <a:ln cmpd="sng">
              <a:solidFill>
                <a:srgbClr val="4285F4"/>
              </a:solidFill>
            </a:ln>
          </c:spPr>
          <c:marker>
            <c:symbol val="none"/>
          </c:marker>
          <c:trendline>
            <c:name/>
            <c:spPr>
              <a:ln w="19050">
                <a:solidFill>
                  <a:srgbClr val="000000">
                    <a:alpha val="0"/>
                  </a:srgbClr>
                </a:solidFill>
              </a:ln>
            </c:spPr>
            <c:trendlineType val="linear"/>
            <c:dispRSqr val="0"/>
            <c:dispEq val="0"/>
          </c:trendline>
          <c:cat>
            <c:strRef>
              <c:f>Blad1!$K$34:$K$35</c:f>
            </c:strRef>
          </c:cat>
          <c:val>
            <c:numRef>
              <c:f>Blad1!$L$34:$L$35</c:f>
              <c:numCache/>
            </c:numRef>
          </c:val>
          <c:smooth val="0"/>
        </c:ser>
        <c:axId val="2130803140"/>
        <c:axId val="2139558983"/>
      </c:lineChart>
      <c:catAx>
        <c:axId val="21308031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</a:p>
        </c:txPr>
        <c:crossAx val="2139558983"/>
      </c:catAx>
      <c:valAx>
        <c:axId val="213955898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</a:p>
        </c:txPr>
        <c:crossAx val="2130803140"/>
      </c:valAx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1A1A1A"/>
              </a:solidFill>
              <a:latin typeface="+mn-lt"/>
            </a:defRPr>
          </a:pPr>
        </a:p>
      </c:txPr>
    </c:legend>
  </c:chart>
  <c:spPr>
    <a:solidFill>
      <a:srgbClr val="FFFFFF"/>
    </a:solidFill>
  </c:spPr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10</xdr:col>
      <xdr:colOff>266700</xdr:colOff>
      <xdr:row>38</xdr:row>
      <xdr:rowOff>152400</xdr:rowOff>
    </xdr:from>
    <xdr:ext cx="5715000" cy="3533775"/>
    <xdr:graphicFrame>
      <xdr:nvGraphicFramePr>
        <xdr:cNvPr id="1574162402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1" ht="15.75" customHeight="1">
      <c r="A1" s="1" t="s">
        <v>0</v>
      </c>
      <c r="D1" s="1" t="s">
        <v>1</v>
      </c>
      <c r="E1" s="1">
        <v>-12.7</v>
      </c>
      <c r="F1" s="1" t="s">
        <v>2</v>
      </c>
      <c r="G1" s="1">
        <v>22.0</v>
      </c>
      <c r="H1" s="1" t="s">
        <v>3</v>
      </c>
      <c r="I1" s="1">
        <v>2.2</v>
      </c>
      <c r="J1" s="1" t="s">
        <v>4</v>
      </c>
      <c r="K1" s="1">
        <v>0.8</v>
      </c>
      <c r="L1" s="1" t="s">
        <v>5</v>
      </c>
      <c r="M1" s="1">
        <f>(K2-1)*(1-K1)+1</f>
        <v>1.06</v>
      </c>
    </row>
    <row r="2" ht="15.75" customHeight="1">
      <c r="B2" s="1" t="s">
        <v>6</v>
      </c>
      <c r="D2" s="1" t="s">
        <v>7</v>
      </c>
      <c r="E2" s="1">
        <f>G1-E1</f>
        <v>34.7</v>
      </c>
      <c r="F2" s="1" t="s">
        <v>8</v>
      </c>
      <c r="G2" s="1">
        <v>2.4</v>
      </c>
      <c r="H2" s="1" t="s">
        <v>9</v>
      </c>
      <c r="I2" s="1">
        <v>2.1</v>
      </c>
      <c r="J2" s="1" t="s">
        <v>10</v>
      </c>
      <c r="K2" s="1">
        <v>1.3</v>
      </c>
    </row>
    <row r="3" ht="15.75" customHeight="1">
      <c r="A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13</v>
      </c>
      <c r="H3" s="1" t="s">
        <v>16</v>
      </c>
      <c r="I3" s="1" t="s">
        <v>17</v>
      </c>
      <c r="J3" s="1" t="s">
        <v>18</v>
      </c>
      <c r="K3" s="1" t="s">
        <v>13</v>
      </c>
      <c r="L3" s="1" t="s">
        <v>19</v>
      </c>
      <c r="M3" s="1" t="s">
        <v>20</v>
      </c>
      <c r="N3" s="1" t="s">
        <v>21</v>
      </c>
    </row>
    <row r="4" ht="15.75" customHeight="1">
      <c r="B4" s="1" t="s">
        <v>22</v>
      </c>
      <c r="C4" s="2">
        <v>15.4</v>
      </c>
      <c r="D4" s="1">
        <f t="shared" ref="D4:D12" si="1">C4*E$2*C$43</f>
        <v>187.033</v>
      </c>
      <c r="E4" s="1">
        <v>3.0</v>
      </c>
      <c r="F4" s="1">
        <f t="shared" ref="F4:F7" si="2">E4*E$33</f>
        <v>3.24</v>
      </c>
      <c r="G4" s="1">
        <f>F4*E$2*C$46</f>
        <v>213.6132</v>
      </c>
      <c r="H4" s="1">
        <v>7.9</v>
      </c>
      <c r="I4" s="1">
        <f t="shared" ref="I4:I12" si="3">H4*G$2</f>
        <v>18.96</v>
      </c>
      <c r="J4" s="1">
        <f t="shared" ref="J4:J12" si="4">I4-F4</f>
        <v>15.72</v>
      </c>
      <c r="K4" s="1">
        <f t="shared" ref="K4:K12" si="5">J4*E$2*C$41</f>
        <v>240.01296</v>
      </c>
      <c r="L4" s="1">
        <f>$K4+$G4+$D4</f>
        <v>640.65916</v>
      </c>
      <c r="M4" s="1">
        <f t="shared" ref="M4:M13" si="6">L4*$M$1</f>
        <v>679.0987096</v>
      </c>
      <c r="N4" s="1">
        <f t="shared" ref="N4:N13" si="7">M4/C4</f>
        <v>44.09731881</v>
      </c>
    </row>
    <row r="5" ht="15.75" customHeight="1">
      <c r="B5" s="1" t="s">
        <v>23</v>
      </c>
      <c r="C5" s="2">
        <v>4.7</v>
      </c>
      <c r="D5" s="1">
        <f t="shared" si="1"/>
        <v>57.0815</v>
      </c>
      <c r="E5" s="1">
        <v>1.0</v>
      </c>
      <c r="F5" s="1">
        <f t="shared" si="2"/>
        <v>1.08</v>
      </c>
      <c r="G5" s="1">
        <f>F5*E$2*C$48</f>
        <v>104.9328</v>
      </c>
      <c r="H5" s="1">
        <v>1.8</v>
      </c>
      <c r="I5" s="1">
        <f t="shared" si="3"/>
        <v>4.32</v>
      </c>
      <c r="J5" s="1">
        <f t="shared" si="4"/>
        <v>3.24</v>
      </c>
      <c r="K5" s="1">
        <f t="shared" si="5"/>
        <v>49.46832</v>
      </c>
      <c r="L5" s="1">
        <f t="shared" ref="L5:L13" si="8">K5+G5+D5</f>
        <v>211.48262</v>
      </c>
      <c r="M5" s="1">
        <f t="shared" si="6"/>
        <v>224.1715772</v>
      </c>
      <c r="N5" s="1">
        <f t="shared" si="7"/>
        <v>47.69608026</v>
      </c>
    </row>
    <row r="6" ht="15.75" customHeight="1">
      <c r="B6" s="1" t="s">
        <v>24</v>
      </c>
      <c r="C6" s="2">
        <v>8.6</v>
      </c>
      <c r="D6" s="1">
        <f t="shared" si="1"/>
        <v>104.447</v>
      </c>
      <c r="E6" s="1">
        <v>2.0</v>
      </c>
      <c r="F6" s="1">
        <f t="shared" si="2"/>
        <v>2.16</v>
      </c>
      <c r="G6" s="1">
        <f t="shared" ref="G6:G12" si="9">F6*E$2*C$46</f>
        <v>142.4088</v>
      </c>
      <c r="H6" s="1">
        <v>6.2</v>
      </c>
      <c r="I6" s="1">
        <f t="shared" si="3"/>
        <v>14.88</v>
      </c>
      <c r="J6" s="1">
        <f t="shared" si="4"/>
        <v>12.72</v>
      </c>
      <c r="K6" s="1">
        <f t="shared" si="5"/>
        <v>194.20896</v>
      </c>
      <c r="L6" s="1">
        <f t="shared" si="8"/>
        <v>441.06476</v>
      </c>
      <c r="M6" s="1">
        <f t="shared" si="6"/>
        <v>467.5286456</v>
      </c>
      <c r="N6" s="1">
        <f t="shared" si="7"/>
        <v>54.363796</v>
      </c>
    </row>
    <row r="7" ht="15.75" customHeight="1">
      <c r="B7" s="1" t="s">
        <v>25</v>
      </c>
      <c r="C7" s="2">
        <v>13.6</v>
      </c>
      <c r="D7" s="1">
        <f t="shared" si="1"/>
        <v>165.172</v>
      </c>
      <c r="E7" s="1">
        <v>2.0</v>
      </c>
      <c r="F7" s="1">
        <f t="shared" si="2"/>
        <v>2.16</v>
      </c>
      <c r="G7" s="1">
        <f t="shared" si="9"/>
        <v>142.4088</v>
      </c>
      <c r="H7" s="1">
        <v>2.8</v>
      </c>
      <c r="I7" s="1">
        <f t="shared" si="3"/>
        <v>6.72</v>
      </c>
      <c r="J7" s="1">
        <f t="shared" si="4"/>
        <v>4.56</v>
      </c>
      <c r="K7" s="1">
        <f t="shared" si="5"/>
        <v>69.62208</v>
      </c>
      <c r="L7" s="1">
        <f t="shared" si="8"/>
        <v>377.20288</v>
      </c>
      <c r="M7" s="1">
        <f t="shared" si="6"/>
        <v>399.8350528</v>
      </c>
      <c r="N7" s="1">
        <f t="shared" si="7"/>
        <v>29.39963624</v>
      </c>
    </row>
    <row r="8" ht="15.75" customHeight="1">
      <c r="B8" s="1" t="s">
        <v>26</v>
      </c>
      <c r="C8" s="2">
        <v>29.2</v>
      </c>
      <c r="D8" s="1">
        <f t="shared" si="1"/>
        <v>354.634</v>
      </c>
      <c r="E8" s="1">
        <v>6.0</v>
      </c>
      <c r="F8" s="1">
        <f>E8*E$34</f>
        <v>8.1</v>
      </c>
      <c r="G8" s="1">
        <f t="shared" si="9"/>
        <v>534.033</v>
      </c>
      <c r="H8" s="1">
        <v>8.1</v>
      </c>
      <c r="I8" s="1">
        <f t="shared" si="3"/>
        <v>19.44</v>
      </c>
      <c r="J8" s="1">
        <f t="shared" si="4"/>
        <v>11.34</v>
      </c>
      <c r="K8" s="1">
        <f t="shared" si="5"/>
        <v>173.13912</v>
      </c>
      <c r="L8" s="1">
        <f t="shared" si="8"/>
        <v>1061.80612</v>
      </c>
      <c r="M8" s="1">
        <f t="shared" si="6"/>
        <v>1125.514487</v>
      </c>
      <c r="N8" s="1">
        <f t="shared" si="7"/>
        <v>38.54501668</v>
      </c>
    </row>
    <row r="9" ht="15.75" customHeight="1">
      <c r="B9" s="1" t="s">
        <v>27</v>
      </c>
      <c r="C9" s="2">
        <v>22.6</v>
      </c>
      <c r="D9" s="1">
        <f t="shared" si="1"/>
        <v>274.477</v>
      </c>
      <c r="E9" s="1">
        <v>4.0</v>
      </c>
      <c r="F9" s="1">
        <f t="shared" ref="F9:F12" si="10">E9*E$33</f>
        <v>4.32</v>
      </c>
      <c r="G9" s="1">
        <f t="shared" si="9"/>
        <v>284.8176</v>
      </c>
      <c r="H9" s="1">
        <v>5.4</v>
      </c>
      <c r="I9" s="1">
        <f t="shared" si="3"/>
        <v>12.96</v>
      </c>
      <c r="J9" s="1">
        <f t="shared" si="4"/>
        <v>8.64</v>
      </c>
      <c r="K9" s="1">
        <f t="shared" si="5"/>
        <v>131.91552</v>
      </c>
      <c r="L9" s="1">
        <f t="shared" si="8"/>
        <v>691.21012</v>
      </c>
      <c r="M9" s="1">
        <f t="shared" si="6"/>
        <v>732.6827272</v>
      </c>
      <c r="N9" s="1">
        <f t="shared" si="7"/>
        <v>32.4195897</v>
      </c>
    </row>
    <row r="10" ht="15.75" customHeight="1">
      <c r="B10" s="1" t="s">
        <v>28</v>
      </c>
      <c r="C10" s="2">
        <v>10.1</v>
      </c>
      <c r="D10" s="1">
        <f t="shared" si="1"/>
        <v>122.6645</v>
      </c>
      <c r="E10" s="1">
        <v>1.0</v>
      </c>
      <c r="F10" s="1">
        <f t="shared" si="10"/>
        <v>1.08</v>
      </c>
      <c r="G10" s="1">
        <f t="shared" si="9"/>
        <v>71.2044</v>
      </c>
      <c r="H10" s="1">
        <v>6.6</v>
      </c>
      <c r="I10" s="1">
        <f t="shared" si="3"/>
        <v>15.84</v>
      </c>
      <c r="J10" s="1">
        <f t="shared" si="4"/>
        <v>14.76</v>
      </c>
      <c r="K10" s="1">
        <f t="shared" si="5"/>
        <v>225.35568</v>
      </c>
      <c r="L10" s="1">
        <f t="shared" si="8"/>
        <v>419.22458</v>
      </c>
      <c r="M10" s="1">
        <f t="shared" si="6"/>
        <v>444.3780548</v>
      </c>
      <c r="N10" s="1">
        <f t="shared" si="7"/>
        <v>43.99782721</v>
      </c>
    </row>
    <row r="11" ht="15.75" customHeight="1">
      <c r="B11" s="1" t="s">
        <v>29</v>
      </c>
      <c r="C11" s="2">
        <v>3.4</v>
      </c>
      <c r="D11" s="1">
        <f t="shared" si="1"/>
        <v>41.293</v>
      </c>
      <c r="E11" s="1">
        <v>0.0</v>
      </c>
      <c r="F11" s="1">
        <f t="shared" si="10"/>
        <v>0</v>
      </c>
      <c r="G11" s="1">
        <f t="shared" si="9"/>
        <v>0</v>
      </c>
      <c r="H11" s="1">
        <v>1.7</v>
      </c>
      <c r="I11" s="1">
        <f t="shared" si="3"/>
        <v>4.08</v>
      </c>
      <c r="J11" s="1">
        <f t="shared" si="4"/>
        <v>4.08</v>
      </c>
      <c r="K11" s="1">
        <f t="shared" si="5"/>
        <v>62.29344</v>
      </c>
      <c r="L11" s="1">
        <f t="shared" si="8"/>
        <v>103.58644</v>
      </c>
      <c r="M11" s="1">
        <f t="shared" si="6"/>
        <v>109.8016264</v>
      </c>
      <c r="N11" s="1">
        <f t="shared" si="7"/>
        <v>32.294596</v>
      </c>
    </row>
    <row r="12" ht="15.75" customHeight="1">
      <c r="B12" s="1" t="s">
        <v>30</v>
      </c>
      <c r="C12" s="2">
        <v>3.6</v>
      </c>
      <c r="D12" s="1">
        <f t="shared" si="1"/>
        <v>43.722</v>
      </c>
      <c r="E12" s="1">
        <v>0.0</v>
      </c>
      <c r="F12" s="1">
        <f t="shared" si="10"/>
        <v>0</v>
      </c>
      <c r="G12" s="1">
        <f t="shared" si="9"/>
        <v>0</v>
      </c>
      <c r="H12" s="1">
        <v>3.8</v>
      </c>
      <c r="I12" s="1">
        <f t="shared" si="3"/>
        <v>9.12</v>
      </c>
      <c r="J12" s="1">
        <f t="shared" si="4"/>
        <v>9.12</v>
      </c>
      <c r="K12" s="1">
        <f t="shared" si="5"/>
        <v>139.24416</v>
      </c>
      <c r="L12" s="1">
        <f t="shared" si="8"/>
        <v>182.96616</v>
      </c>
      <c r="M12" s="1">
        <f t="shared" si="6"/>
        <v>193.9441296</v>
      </c>
      <c r="N12" s="1">
        <f t="shared" si="7"/>
        <v>53.87336933</v>
      </c>
    </row>
    <row r="13" ht="15.75" customHeight="1">
      <c r="B13" s="1" t="s">
        <v>31</v>
      </c>
      <c r="C13" s="3">
        <f t="shared" ref="C13:D13" si="11">SUM(C4:C12)</f>
        <v>111.2</v>
      </c>
      <c r="D13" s="1">
        <f t="shared" si="11"/>
        <v>1350.524</v>
      </c>
      <c r="G13" s="1">
        <f>SUM(G4:G12)</f>
        <v>1493.4186</v>
      </c>
      <c r="K13" s="1">
        <f>SUM(K4:K12)</f>
        <v>1285.26024</v>
      </c>
      <c r="L13" s="1">
        <f t="shared" si="8"/>
        <v>4129.20284</v>
      </c>
      <c r="M13" s="1">
        <f t="shared" si="6"/>
        <v>4376.95501</v>
      </c>
      <c r="N13" s="1">
        <f t="shared" si="7"/>
        <v>39.36110621</v>
      </c>
    </row>
    <row r="14" ht="15.75" customHeight="1"/>
    <row r="15" ht="15.75" customHeight="1">
      <c r="A15" s="1" t="s">
        <v>32</v>
      </c>
      <c r="B15" s="1">
        <v>1.0</v>
      </c>
      <c r="C15" s="1" t="s">
        <v>33</v>
      </c>
      <c r="D15" s="1" t="s">
        <v>34</v>
      </c>
      <c r="E15" s="1" t="s">
        <v>13</v>
      </c>
      <c r="F15" s="1" t="s">
        <v>14</v>
      </c>
      <c r="G15" s="1" t="s">
        <v>15</v>
      </c>
      <c r="H15" s="1" t="s">
        <v>13</v>
      </c>
      <c r="I15" s="1" t="s">
        <v>16</v>
      </c>
      <c r="J15" s="1" t="s">
        <v>17</v>
      </c>
      <c r="K15" s="1" t="s">
        <v>18</v>
      </c>
      <c r="L15" s="1" t="s">
        <v>13</v>
      </c>
      <c r="M15" s="1" t="s">
        <v>19</v>
      </c>
      <c r="N15" s="1" t="s">
        <v>20</v>
      </c>
      <c r="O15" s="1" t="s">
        <v>21</v>
      </c>
    </row>
    <row r="16" ht="15.75" customHeight="1">
      <c r="B16" s="1" t="s">
        <v>35</v>
      </c>
      <c r="C16" s="1">
        <v>34.8</v>
      </c>
      <c r="D16" s="2">
        <f t="shared" ref="D16:D19" si="12">C16*B$15</f>
        <v>34.8</v>
      </c>
      <c r="E16" s="1">
        <f t="shared" ref="E16:E19" si="13">D16*E$2*C$40</f>
        <v>289.8144</v>
      </c>
      <c r="F16" s="1">
        <v>7.0</v>
      </c>
      <c r="G16" s="1">
        <f>F16*E$33</f>
        <v>7.56</v>
      </c>
      <c r="H16" s="1">
        <f t="shared" ref="H16:H19" si="14">G16*E$2*C$46</f>
        <v>498.4308</v>
      </c>
      <c r="I16" s="1">
        <v>18.0</v>
      </c>
      <c r="J16" s="1">
        <f t="shared" ref="J16:J19" si="15">I16*I$1</f>
        <v>39.6</v>
      </c>
      <c r="K16" s="1">
        <f t="shared" ref="K16:K19" si="16">J16-G16</f>
        <v>32.04</v>
      </c>
      <c r="L16" s="1">
        <f t="shared" ref="L16:L19" si="17">K16*E$2*C$41</f>
        <v>489.18672</v>
      </c>
      <c r="M16" s="1">
        <f t="shared" ref="M16:M20" si="18">L16+H16+E16</f>
        <v>1277.43192</v>
      </c>
      <c r="N16" s="1">
        <f t="shared" ref="N16:N20" si="19">M16*$M$1</f>
        <v>1354.077835</v>
      </c>
      <c r="O16" s="1">
        <f t="shared" ref="O16:O20" si="20">N16/C16</f>
        <v>38.91028262</v>
      </c>
    </row>
    <row r="17" ht="15.75" customHeight="1">
      <c r="B17" s="1" t="s">
        <v>36</v>
      </c>
      <c r="C17" s="1">
        <v>13.5</v>
      </c>
      <c r="D17" s="2">
        <f t="shared" si="12"/>
        <v>13.5</v>
      </c>
      <c r="E17" s="1">
        <f t="shared" si="13"/>
        <v>112.428</v>
      </c>
      <c r="F17" s="1">
        <v>1.0</v>
      </c>
      <c r="G17" s="1">
        <f t="shared" ref="G17:G18" si="21">F17*E$35</f>
        <v>1.44</v>
      </c>
      <c r="H17" s="1">
        <f t="shared" si="14"/>
        <v>94.9392</v>
      </c>
      <c r="I17" s="1">
        <v>7.9</v>
      </c>
      <c r="J17" s="1">
        <f t="shared" si="15"/>
        <v>17.38</v>
      </c>
      <c r="K17" s="1">
        <f t="shared" si="16"/>
        <v>15.94</v>
      </c>
      <c r="L17" s="1">
        <f t="shared" si="17"/>
        <v>243.37192</v>
      </c>
      <c r="M17" s="1">
        <f t="shared" si="18"/>
        <v>450.73912</v>
      </c>
      <c r="N17" s="1">
        <f t="shared" si="19"/>
        <v>477.7834672</v>
      </c>
      <c r="O17" s="1">
        <f t="shared" si="20"/>
        <v>35.39136794</v>
      </c>
    </row>
    <row r="18" ht="15.75" customHeight="1">
      <c r="B18" s="1" t="s">
        <v>37</v>
      </c>
      <c r="C18" s="1">
        <v>13.5</v>
      </c>
      <c r="D18" s="2">
        <f t="shared" si="12"/>
        <v>13.5</v>
      </c>
      <c r="E18" s="1">
        <f t="shared" si="13"/>
        <v>112.428</v>
      </c>
      <c r="F18" s="1">
        <v>1.0</v>
      </c>
      <c r="G18" s="1">
        <f t="shared" si="21"/>
        <v>1.44</v>
      </c>
      <c r="H18" s="1">
        <f t="shared" si="14"/>
        <v>94.9392</v>
      </c>
      <c r="I18" s="1">
        <v>7.9</v>
      </c>
      <c r="J18" s="1">
        <f t="shared" si="15"/>
        <v>17.38</v>
      </c>
      <c r="K18" s="1">
        <f t="shared" si="16"/>
        <v>15.94</v>
      </c>
      <c r="L18" s="1">
        <f t="shared" si="17"/>
        <v>243.37192</v>
      </c>
      <c r="M18" s="1">
        <f t="shared" si="18"/>
        <v>450.73912</v>
      </c>
      <c r="N18" s="1">
        <f t="shared" si="19"/>
        <v>477.7834672</v>
      </c>
      <c r="O18" s="1">
        <f t="shared" si="20"/>
        <v>35.39136794</v>
      </c>
    </row>
    <row r="19" ht="15.75" customHeight="1">
      <c r="B19" s="1" t="s">
        <v>23</v>
      </c>
      <c r="C19" s="1">
        <v>3.45</v>
      </c>
      <c r="D19" s="2">
        <f t="shared" si="12"/>
        <v>3.45</v>
      </c>
      <c r="E19" s="1">
        <f t="shared" si="13"/>
        <v>28.7316</v>
      </c>
      <c r="F19" s="1">
        <v>1.0</v>
      </c>
      <c r="G19" s="1">
        <f>F19*E$33</f>
        <v>1.08</v>
      </c>
      <c r="H19" s="1">
        <f t="shared" si="14"/>
        <v>71.2044</v>
      </c>
      <c r="I19" s="1">
        <v>2.3</v>
      </c>
      <c r="J19" s="1">
        <f t="shared" si="15"/>
        <v>5.06</v>
      </c>
      <c r="K19" s="1">
        <f t="shared" si="16"/>
        <v>3.98</v>
      </c>
      <c r="L19" s="1">
        <f t="shared" si="17"/>
        <v>60.76664</v>
      </c>
      <c r="M19" s="1">
        <f t="shared" si="18"/>
        <v>160.70264</v>
      </c>
      <c r="N19" s="1">
        <f t="shared" si="19"/>
        <v>170.3447984</v>
      </c>
      <c r="O19" s="1">
        <f t="shared" si="20"/>
        <v>49.37530388</v>
      </c>
    </row>
    <row r="20" ht="15.75" customHeight="1">
      <c r="B20" s="1" t="s">
        <v>31</v>
      </c>
      <c r="C20" s="1">
        <f t="shared" ref="C20:E20" si="22">SUM(C16:C19)</f>
        <v>65.25</v>
      </c>
      <c r="D20" s="1">
        <f t="shared" si="22"/>
        <v>65.25</v>
      </c>
      <c r="E20" s="1">
        <f t="shared" si="22"/>
        <v>543.402</v>
      </c>
      <c r="H20" s="1">
        <f>SUM(H16:H19)</f>
        <v>759.5136</v>
      </c>
      <c r="L20" s="1">
        <f>SUM(L16:L19)</f>
        <v>1036.6972</v>
      </c>
      <c r="M20" s="1">
        <f t="shared" si="18"/>
        <v>2339.6128</v>
      </c>
      <c r="N20" s="1">
        <f t="shared" si="19"/>
        <v>2479.989568</v>
      </c>
      <c r="O20" s="1">
        <f t="shared" si="20"/>
        <v>38.00750296</v>
      </c>
    </row>
    <row r="21" ht="15.75" customHeight="1">
      <c r="K21" s="1"/>
    </row>
    <row r="22" ht="15.75" customHeight="1">
      <c r="A22" s="1" t="s">
        <v>38</v>
      </c>
      <c r="C22" s="1" t="s">
        <v>33</v>
      </c>
      <c r="D22" s="1" t="s">
        <v>13</v>
      </c>
      <c r="E22" s="1" t="s">
        <v>14</v>
      </c>
      <c r="F22" s="1" t="s">
        <v>15</v>
      </c>
      <c r="G22" s="1" t="s">
        <v>13</v>
      </c>
      <c r="H22" s="1" t="s">
        <v>16</v>
      </c>
      <c r="I22" s="1" t="s">
        <v>17</v>
      </c>
      <c r="J22" s="1" t="s">
        <v>18</v>
      </c>
      <c r="K22" s="1" t="s">
        <v>13</v>
      </c>
      <c r="L22" s="1" t="s">
        <v>39</v>
      </c>
      <c r="M22" s="1" t="s">
        <v>40</v>
      </c>
      <c r="N22" s="1" t="s">
        <v>41</v>
      </c>
    </row>
    <row r="23" ht="15.75" customHeight="1">
      <c r="B23" s="1" t="s">
        <v>42</v>
      </c>
      <c r="C23" s="2">
        <v>27.2</v>
      </c>
      <c r="D23" s="1">
        <f t="shared" ref="D23:D27" si="23">C23*E$2*C$45</f>
        <v>479.47072</v>
      </c>
      <c r="E23" s="1">
        <v>2.0</v>
      </c>
      <c r="F23" s="1">
        <f t="shared" ref="F23:F27" si="24">E23*E$36</f>
        <v>0.72</v>
      </c>
      <c r="G23" s="1">
        <f t="shared" ref="G23:G27" si="25">F23*E$2*C$47</f>
        <v>69.9552</v>
      </c>
      <c r="H23" s="1">
        <v>10.8</v>
      </c>
      <c r="I23" s="1">
        <f t="shared" ref="I23:I27" si="26">H23*I$2</f>
        <v>22.68</v>
      </c>
      <c r="J23" s="1">
        <f t="shared" ref="J23:J27" si="27">I23-F23</f>
        <v>21.96</v>
      </c>
      <c r="K23" s="1">
        <f t="shared" ref="K23:K27" si="28">J23*E$2*C$42</f>
        <v>707.909148</v>
      </c>
      <c r="L23" s="1">
        <f t="shared" ref="L23:L28" si="29">K23+G23+D23</f>
        <v>1257.335068</v>
      </c>
      <c r="M23" s="1">
        <f t="shared" ref="M23:M28" si="30">L23*$M$1</f>
        <v>1332.775172</v>
      </c>
      <c r="N23" s="1">
        <f t="shared" ref="N23:N28" si="31">M23/C23</f>
        <v>48.99908721</v>
      </c>
    </row>
    <row r="24" ht="15.75" customHeight="1">
      <c r="B24" s="1" t="s">
        <v>43</v>
      </c>
      <c r="C24" s="2">
        <v>30.8</v>
      </c>
      <c r="D24" s="1">
        <f t="shared" si="23"/>
        <v>542.93008</v>
      </c>
      <c r="E24" s="1">
        <v>4.0</v>
      </c>
      <c r="F24" s="1">
        <f t="shared" si="24"/>
        <v>1.44</v>
      </c>
      <c r="G24" s="1">
        <f t="shared" si="25"/>
        <v>139.9104</v>
      </c>
      <c r="H24" s="1">
        <v>11.7</v>
      </c>
      <c r="I24" s="1">
        <f t="shared" si="26"/>
        <v>24.57</v>
      </c>
      <c r="J24" s="1">
        <f t="shared" si="27"/>
        <v>23.13</v>
      </c>
      <c r="K24" s="1">
        <f t="shared" si="28"/>
        <v>745.625619</v>
      </c>
      <c r="L24" s="1">
        <f t="shared" si="29"/>
        <v>1428.466099</v>
      </c>
      <c r="M24" s="1">
        <f t="shared" si="30"/>
        <v>1514.174065</v>
      </c>
      <c r="N24" s="1">
        <f t="shared" si="31"/>
        <v>49.16149561</v>
      </c>
    </row>
    <row r="25" ht="15.75" customHeight="1">
      <c r="B25" s="1" t="s">
        <v>44</v>
      </c>
      <c r="C25" s="2">
        <v>6.5</v>
      </c>
      <c r="D25" s="1">
        <f t="shared" si="23"/>
        <v>114.5794</v>
      </c>
      <c r="E25" s="1">
        <v>0.0</v>
      </c>
      <c r="F25" s="1">
        <f t="shared" si="24"/>
        <v>0</v>
      </c>
      <c r="G25" s="1">
        <f t="shared" si="25"/>
        <v>0</v>
      </c>
      <c r="H25" s="1">
        <v>1.8</v>
      </c>
      <c r="I25" s="1">
        <f t="shared" si="26"/>
        <v>3.78</v>
      </c>
      <c r="J25" s="1">
        <f t="shared" si="27"/>
        <v>3.78</v>
      </c>
      <c r="K25" s="1">
        <f t="shared" si="28"/>
        <v>121.853214</v>
      </c>
      <c r="L25" s="1">
        <f t="shared" si="29"/>
        <v>236.432614</v>
      </c>
      <c r="M25" s="1">
        <f t="shared" si="30"/>
        <v>250.6185708</v>
      </c>
      <c r="N25" s="1">
        <f t="shared" si="31"/>
        <v>38.55670321</v>
      </c>
    </row>
    <row r="26" ht="15.75" customHeight="1">
      <c r="B26" s="1" t="s">
        <v>45</v>
      </c>
      <c r="C26" s="2">
        <v>31.0</v>
      </c>
      <c r="D26" s="1">
        <f t="shared" si="23"/>
        <v>546.4556</v>
      </c>
      <c r="E26" s="1">
        <v>1.0</v>
      </c>
      <c r="F26" s="1">
        <f t="shared" si="24"/>
        <v>0.36</v>
      </c>
      <c r="G26" s="1">
        <f t="shared" si="25"/>
        <v>34.9776</v>
      </c>
      <c r="H26" s="1">
        <v>12.3</v>
      </c>
      <c r="I26" s="1">
        <f t="shared" si="26"/>
        <v>25.83</v>
      </c>
      <c r="J26" s="1">
        <f t="shared" si="27"/>
        <v>25.47</v>
      </c>
      <c r="K26" s="1">
        <f t="shared" si="28"/>
        <v>821.058561</v>
      </c>
      <c r="L26" s="1">
        <f t="shared" si="29"/>
        <v>1402.491761</v>
      </c>
      <c r="M26" s="1">
        <f t="shared" si="30"/>
        <v>1486.641267</v>
      </c>
      <c r="N26" s="1">
        <f t="shared" si="31"/>
        <v>47.95616989</v>
      </c>
    </row>
    <row r="27" ht="15.75" customHeight="1">
      <c r="B27" s="1" t="s">
        <v>46</v>
      </c>
      <c r="C27" s="2">
        <v>13.7</v>
      </c>
      <c r="D27" s="1">
        <f t="shared" si="23"/>
        <v>241.49812</v>
      </c>
      <c r="E27" s="1">
        <v>0.0</v>
      </c>
      <c r="F27" s="1">
        <f t="shared" si="24"/>
        <v>0</v>
      </c>
      <c r="G27" s="1">
        <f t="shared" si="25"/>
        <v>0</v>
      </c>
      <c r="H27" s="1">
        <v>7.4</v>
      </c>
      <c r="I27" s="1">
        <f t="shared" si="26"/>
        <v>15.54</v>
      </c>
      <c r="J27" s="1">
        <f t="shared" si="27"/>
        <v>15.54</v>
      </c>
      <c r="K27" s="1">
        <f t="shared" si="28"/>
        <v>500.952102</v>
      </c>
      <c r="L27" s="1">
        <f t="shared" si="29"/>
        <v>742.450222</v>
      </c>
      <c r="M27" s="1">
        <f t="shared" si="30"/>
        <v>786.9972353</v>
      </c>
      <c r="N27" s="1">
        <f t="shared" si="31"/>
        <v>57.44505367</v>
      </c>
    </row>
    <row r="28" ht="15.75" customHeight="1">
      <c r="B28" s="1" t="s">
        <v>31</v>
      </c>
      <c r="C28" s="1">
        <f t="shared" ref="C28:D28" si="32">SUM(C23:C27)</f>
        <v>109.2</v>
      </c>
      <c r="D28" s="1">
        <f t="shared" si="32"/>
        <v>1924.93392</v>
      </c>
      <c r="G28" s="1">
        <f>SUM(G23:G27)</f>
        <v>244.8432</v>
      </c>
      <c r="K28" s="1">
        <f>SUM(K23:K27)</f>
        <v>2897.398644</v>
      </c>
      <c r="L28" s="1">
        <f t="shared" si="29"/>
        <v>5067.175764</v>
      </c>
      <c r="M28" s="1">
        <f t="shared" si="30"/>
        <v>5371.20631</v>
      </c>
      <c r="N28" s="1">
        <f t="shared" si="31"/>
        <v>49.18687097</v>
      </c>
    </row>
    <row r="29" ht="15.75" customHeight="1"/>
    <row r="30" ht="15.75" customHeight="1">
      <c r="B30" s="1" t="s">
        <v>47</v>
      </c>
      <c r="C30" s="1">
        <f>C28+C20+C13</f>
        <v>285.65</v>
      </c>
    </row>
    <row r="31" ht="15.75" customHeight="1">
      <c r="K31" s="1" t="s">
        <v>48</v>
      </c>
      <c r="L31" s="1" t="s">
        <v>49</v>
      </c>
    </row>
    <row r="32" ht="15.75" customHeight="1">
      <c r="B32" s="1" t="s">
        <v>50</v>
      </c>
      <c r="C32" s="1" t="s">
        <v>51</v>
      </c>
      <c r="D32" s="1" t="s">
        <v>52</v>
      </c>
      <c r="E32" s="1" t="s">
        <v>53</v>
      </c>
      <c r="K32" s="1">
        <f>L32/C30</f>
        <v>42.80815994</v>
      </c>
      <c r="L32" s="1">
        <f>M28+N20+M13</f>
        <v>12228.15089</v>
      </c>
      <c r="R32" s="1"/>
      <c r="S32" s="1"/>
    </row>
    <row r="33" ht="15.75" customHeight="1">
      <c r="B33" s="1" t="s">
        <v>14</v>
      </c>
      <c r="C33" s="1">
        <v>0.9</v>
      </c>
      <c r="D33" s="1">
        <v>1.2</v>
      </c>
      <c r="E33" s="1">
        <f t="shared" ref="E33:E36" si="33">D33*C33</f>
        <v>1.08</v>
      </c>
      <c r="R33" s="1"/>
      <c r="S33" s="1"/>
    </row>
    <row r="34" ht="15.75" customHeight="1">
      <c r="B34" s="1" t="s">
        <v>54</v>
      </c>
      <c r="C34" s="1">
        <v>0.9</v>
      </c>
      <c r="D34" s="1">
        <v>1.5</v>
      </c>
      <c r="E34" s="1">
        <f t="shared" si="33"/>
        <v>1.35</v>
      </c>
      <c r="K34" s="1">
        <f>E1</f>
        <v>-12.7</v>
      </c>
      <c r="L34" s="1">
        <f>L32</f>
        <v>12228.15089</v>
      </c>
      <c r="R34" s="1"/>
      <c r="S34" s="1"/>
    </row>
    <row r="35" ht="15.75" customHeight="1">
      <c r="B35" s="1" t="s">
        <v>55</v>
      </c>
      <c r="C35" s="1">
        <v>1.2</v>
      </c>
      <c r="D35" s="1">
        <v>1.2</v>
      </c>
      <c r="E35" s="1">
        <f t="shared" si="33"/>
        <v>1.44</v>
      </c>
      <c r="K35" s="1">
        <v>18.0</v>
      </c>
      <c r="L35" s="1">
        <v>0.0</v>
      </c>
      <c r="R35" s="1"/>
      <c r="S35" s="1"/>
    </row>
    <row r="36" ht="15.75" customHeight="1">
      <c r="A36" s="1"/>
      <c r="B36" s="1" t="s">
        <v>56</v>
      </c>
      <c r="C36" s="1">
        <v>0.3</v>
      </c>
      <c r="D36" s="1">
        <v>1.2</v>
      </c>
      <c r="E36" s="1">
        <f t="shared" si="33"/>
        <v>0.36</v>
      </c>
      <c r="R36" s="1"/>
      <c r="S36" s="1"/>
    </row>
    <row r="37" ht="15.75" customHeight="1">
      <c r="R37" s="1"/>
      <c r="S37" s="1"/>
    </row>
    <row r="38" ht="15.75" customHeight="1">
      <c r="R38" s="1"/>
      <c r="S38" s="1"/>
    </row>
    <row r="39" ht="15.75" customHeight="1">
      <c r="R39" s="1"/>
      <c r="S39" s="1"/>
    </row>
    <row r="40" ht="15.75" customHeight="1">
      <c r="A40" s="1">
        <v>170.0</v>
      </c>
      <c r="B40" s="1" t="s">
        <v>57</v>
      </c>
      <c r="C40" s="1">
        <v>0.24</v>
      </c>
      <c r="D40" s="1" t="s">
        <v>58</v>
      </c>
      <c r="R40" s="1"/>
      <c r="S40" s="1"/>
    </row>
    <row r="41" ht="15.75" customHeight="1">
      <c r="A41" s="1">
        <v>70.0</v>
      </c>
      <c r="B41" s="1" t="s">
        <v>59</v>
      </c>
      <c r="C41" s="1">
        <v>0.44</v>
      </c>
      <c r="D41" s="1" t="s">
        <v>58</v>
      </c>
      <c r="J41" s="4"/>
      <c r="R41" s="1"/>
      <c r="S41" s="1"/>
    </row>
    <row r="42" ht="15.75" customHeight="1">
      <c r="A42" s="1">
        <v>21.0</v>
      </c>
      <c r="B42" s="1" t="s">
        <v>60</v>
      </c>
      <c r="C42" s="1">
        <v>0.929</v>
      </c>
      <c r="D42" s="1" t="s">
        <v>58</v>
      </c>
      <c r="R42" s="1"/>
      <c r="S42" s="1"/>
    </row>
    <row r="43" ht="15.75" customHeight="1">
      <c r="B43" s="1" t="s">
        <v>61</v>
      </c>
      <c r="C43" s="1">
        <v>0.35</v>
      </c>
      <c r="R43" s="1"/>
      <c r="S43" s="1"/>
    </row>
    <row r="44" ht="15.75" customHeight="1">
      <c r="B44" s="1" t="s">
        <v>62</v>
      </c>
      <c r="C44" s="1">
        <v>0.35</v>
      </c>
      <c r="R44" s="1"/>
      <c r="S44" s="1"/>
    </row>
    <row r="45" ht="15.75" customHeight="1">
      <c r="B45" s="1" t="s">
        <v>63</v>
      </c>
      <c r="C45" s="1">
        <v>0.508</v>
      </c>
      <c r="R45" s="1"/>
      <c r="S45" s="1"/>
    </row>
    <row r="46" ht="15.75" customHeight="1">
      <c r="B46" s="1" t="s">
        <v>64</v>
      </c>
      <c r="C46" s="1">
        <v>1.9</v>
      </c>
      <c r="R46" s="1"/>
      <c r="S46" s="1"/>
    </row>
    <row r="47" ht="15.75" customHeight="1">
      <c r="B47" s="1" t="s">
        <v>65</v>
      </c>
      <c r="C47" s="1">
        <v>2.8</v>
      </c>
      <c r="R47" s="1"/>
      <c r="S47" s="1"/>
    </row>
    <row r="48" ht="15.75" customHeight="1">
      <c r="B48" s="1" t="s">
        <v>66</v>
      </c>
      <c r="C48" s="1">
        <v>2.8</v>
      </c>
      <c r="R48" s="1"/>
      <c r="S48" s="1"/>
    </row>
    <row r="49" ht="15.75" customHeight="1">
      <c r="R49" s="1"/>
      <c r="S49" s="1"/>
    </row>
    <row r="50" ht="15.75" customHeight="1">
      <c r="R50" s="1"/>
      <c r="S50" s="1"/>
    </row>
    <row r="51" ht="15.75" customHeight="1">
      <c r="R51" s="1"/>
      <c r="S51" s="1"/>
    </row>
    <row r="52" ht="15.75" customHeight="1">
      <c r="R52" s="1"/>
      <c r="S52" s="1"/>
    </row>
    <row r="53" ht="15.75" customHeight="1">
      <c r="R53" s="1"/>
      <c r="S53" s="1"/>
    </row>
    <row r="54" ht="15.75" customHeight="1">
      <c r="R54" s="1"/>
      <c r="S54" s="1"/>
    </row>
    <row r="55" ht="15.75" customHeight="1">
      <c r="R55" s="1"/>
      <c r="S55" s="1"/>
    </row>
    <row r="56" ht="15.75" customHeight="1">
      <c r="R56" s="1"/>
      <c r="S56" s="1"/>
    </row>
    <row r="57" ht="15.75" customHeight="1">
      <c r="R57" s="1"/>
      <c r="S57" s="1"/>
    </row>
    <row r="58" ht="15.75" customHeight="1">
      <c r="R58" s="1"/>
      <c r="S58" s="1"/>
    </row>
    <row r="59" ht="15.75" customHeight="1">
      <c r="R59" s="1"/>
      <c r="S59" s="1"/>
    </row>
    <row r="60" ht="15.75" customHeight="1">
      <c r="R60" s="1"/>
      <c r="S60" s="1"/>
    </row>
    <row r="61" ht="15.75" customHeight="1">
      <c r="R61" s="1"/>
      <c r="S61" s="1"/>
    </row>
    <row r="62" ht="15.75" customHeight="1">
      <c r="R62" s="1"/>
      <c r="S62" s="1"/>
    </row>
    <row r="63" ht="15.75" customHeight="1">
      <c r="R63" s="1"/>
      <c r="S63" s="1"/>
    </row>
    <row r="64" ht="15.75" customHeight="1">
      <c r="R64" s="1"/>
      <c r="S64" s="1"/>
    </row>
    <row r="65" ht="15.75" customHeight="1">
      <c r="R65" s="1"/>
      <c r="S65" s="1"/>
    </row>
    <row r="66" ht="15.75" customHeight="1">
      <c r="R66" s="1"/>
      <c r="S66" s="1"/>
    </row>
    <row r="67" ht="15.75" customHeight="1">
      <c r="R67" s="1"/>
      <c r="S67" s="1"/>
    </row>
    <row r="68" ht="15.75" customHeight="1">
      <c r="R68" s="1"/>
      <c r="S68" s="1"/>
    </row>
    <row r="69" ht="15.75" customHeight="1">
      <c r="R69" s="1"/>
      <c r="S69" s="1"/>
    </row>
    <row r="70" ht="15.75" customHeight="1">
      <c r="R70" s="1"/>
      <c r="S70" s="1"/>
    </row>
    <row r="71" ht="15.75" customHeight="1">
      <c r="R71" s="1"/>
      <c r="S71" s="1"/>
    </row>
    <row r="72" ht="15.75" customHeight="1">
      <c r="R72" s="1"/>
      <c r="S72" s="1"/>
    </row>
    <row r="73" ht="15.75" customHeight="1">
      <c r="R73" s="1"/>
      <c r="S73" s="1"/>
    </row>
    <row r="74" ht="15.75" customHeight="1">
      <c r="R74" s="1"/>
      <c r="S74" s="1"/>
    </row>
    <row r="75" ht="15.75" customHeight="1">
      <c r="R75" s="1"/>
      <c r="S75" s="1"/>
    </row>
    <row r="76" ht="15.75" customHeight="1">
      <c r="R76" s="1"/>
      <c r="S76" s="1"/>
    </row>
    <row r="77" ht="15.75" customHeight="1">
      <c r="R77" s="1"/>
      <c r="S77" s="1"/>
    </row>
    <row r="78" ht="15.75" customHeight="1">
      <c r="R78" s="1"/>
      <c r="S78" s="1"/>
    </row>
    <row r="79" ht="15.75" customHeight="1">
      <c r="R79" s="1"/>
      <c r="S79" s="1"/>
    </row>
    <row r="80" ht="15.75" customHeight="1">
      <c r="R80" s="1"/>
      <c r="S80" s="1"/>
    </row>
    <row r="81" ht="15.75" customHeight="1">
      <c r="R81" s="1"/>
      <c r="S81" s="1"/>
    </row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