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drawingml.chart+xml" PartName="/xl/charts/chart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Blad1" sheetId="1" r:id="rId4"/>
  </sheets>
  <definedNames/>
  <calcPr/>
</workbook>
</file>

<file path=xl/sharedStrings.xml><?xml version="1.0" encoding="utf-8"?>
<sst xmlns="http://schemas.openxmlformats.org/spreadsheetml/2006/main" count="78" uniqueCount="54">
  <si>
    <t>Effektbehov</t>
  </si>
  <si>
    <t>DVUT</t>
  </si>
  <si>
    <t>Inne temp</t>
  </si>
  <si>
    <t xml:space="preserve">Öv Takhöjd </t>
  </si>
  <si>
    <t>Rum</t>
  </si>
  <si>
    <t>Delta T</t>
  </si>
  <si>
    <t>Takhöjd</t>
  </si>
  <si>
    <t>Källare Takhöjd</t>
  </si>
  <si>
    <t>Bottenvåningen</t>
  </si>
  <si>
    <t>Golvyta</t>
  </si>
  <si>
    <t>Watt</t>
  </si>
  <si>
    <t>Fönster</t>
  </si>
  <si>
    <t>Fönster area</t>
  </si>
  <si>
    <t>Yttervägg l/m</t>
  </si>
  <si>
    <t>Yttervägg kvm</t>
  </si>
  <si>
    <t>Yv - Fa</t>
  </si>
  <si>
    <t>Total Watt</t>
  </si>
  <si>
    <t>Watt / m2</t>
  </si>
  <si>
    <t>Sovrum</t>
  </si>
  <si>
    <t>Toalett</t>
  </si>
  <si>
    <t>Kontor</t>
  </si>
  <si>
    <t>Hall</t>
  </si>
  <si>
    <t>Vardagsrum</t>
  </si>
  <si>
    <t>33-160</t>
  </si>
  <si>
    <t>Kök</t>
  </si>
  <si>
    <t>Groventré</t>
  </si>
  <si>
    <t>Tvätt</t>
  </si>
  <si>
    <t>Toalett 2</t>
  </si>
  <si>
    <t>Övervåningen</t>
  </si>
  <si>
    <t>Golv</t>
  </si>
  <si>
    <t>Takyta</t>
  </si>
  <si>
    <t>Allrum</t>
  </si>
  <si>
    <t>Felix sovrum</t>
  </si>
  <si>
    <t>Ebbas sovrum</t>
  </si>
  <si>
    <t>Källaren</t>
  </si>
  <si>
    <t>Gillestuga</t>
  </si>
  <si>
    <t>Hobbyrum</t>
  </si>
  <si>
    <t>Kläd</t>
  </si>
  <si>
    <t>Förråd</t>
  </si>
  <si>
    <t>Pannrum</t>
  </si>
  <si>
    <t>Bebodd area</t>
  </si>
  <si>
    <t>V. fönster</t>
  </si>
  <si>
    <t>Öv fönster</t>
  </si>
  <si>
    <t>Källare fönster</t>
  </si>
  <si>
    <t>tak</t>
  </si>
  <si>
    <t>W/m2 *C</t>
  </si>
  <si>
    <t>väggar</t>
  </si>
  <si>
    <t>Källare?</t>
  </si>
  <si>
    <t>BV golv</t>
  </si>
  <si>
    <t>ÖV golv</t>
  </si>
  <si>
    <t>Källare golv</t>
  </si>
  <si>
    <t>fönster u</t>
  </si>
  <si>
    <t>Käll fönster u</t>
  </si>
  <si>
    <t>toalett fönster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</si>
</sst>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</font>
    <font>
      <color rgb="FF000000"/>
      <name val="Arial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1" numFmtId="0" xfId="0" applyAlignment="1" applyFont="1">
      <alignment horizontal="right" vertical="bottom"/>
    </xf>
    <xf borderId="0" fillId="0" fontId="1" numFmtId="0" xfId="0" applyAlignment="1" applyFont="1">
      <alignment readingOrder="0"/>
    </xf>
    <xf borderId="0" fillId="0" fontId="1" numFmtId="0" xfId="0" applyAlignment="1" applyFont="1">
      <alignment vertical="bottom"/>
    </xf>
    <xf borderId="0" fillId="0" fontId="1" numFmtId="0" xfId="0" applyAlignment="1" applyFont="1">
      <alignment horizontal="right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charts/chart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plotArea>
      <c:layout/>
      <c:lineChart>
        <c:varyColors val="0"/>
        <c:ser>
          <c:idx val="0"/>
          <c:order val="0"/>
          <c:spPr>
            <a:ln cmpd="sng">
              <a:solidFill>
                <a:srgbClr val="4285F4"/>
              </a:solidFill>
            </a:ln>
          </c:spPr>
          <c:marker>
            <c:symbol val="none"/>
          </c:marker>
          <c:cat>
            <c:strRef>
              <c:f>Blad1!$K$34:$K$35</c:f>
            </c:strRef>
          </c:cat>
          <c:val>
            <c:numRef>
              <c:f>Blad1!$L$34:$L$35</c:f>
              <c:numCache/>
            </c:numRef>
          </c:val>
          <c:smooth val="0"/>
        </c:ser>
        <c:axId val="981434589"/>
        <c:axId val="1885270426"/>
      </c:lineChart>
      <c:catAx>
        <c:axId val="98143458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Roboto"/>
                  </a:defRPr>
                </a:pPr>
                <a:r>
                  <a:rPr b="0">
                    <a:solidFill>
                      <a:srgbClr val="000000"/>
                    </a:solidFill>
                    <a:latin typeface="Roboto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>
                <a:solidFill>
                  <a:srgbClr val="000000"/>
                </a:solidFill>
                <a:latin typeface="+mn-lt"/>
              </a:defRPr>
            </a:pPr>
          </a:p>
        </c:txPr>
        <c:crossAx val="1885270426"/>
      </c:catAx>
      <c:valAx>
        <c:axId val="1885270426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Roboto"/>
                  </a:defRPr>
                </a:pPr>
                <a:r>
                  <a:rPr b="0">
                    <a:solidFill>
                      <a:srgbClr val="000000"/>
                    </a:solidFill>
                    <a:latin typeface="Roboto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>
                <a:solidFill>
                  <a:srgbClr val="000000"/>
                </a:solidFill>
                <a:latin typeface="+mn-lt"/>
              </a:defRPr>
            </a:pPr>
          </a:p>
        </c:txPr>
        <c:crossAx val="981434589"/>
      </c:valAx>
    </c:plotArea>
    <c:legend>
      <c:legendPos val="r"/>
      <c:overlay val="0"/>
      <c:txPr>
        <a:bodyPr/>
        <a:lstStyle/>
        <a:p>
          <a:pPr lvl="0">
            <a:defRPr b="0" i="0">
              <a:solidFill>
                <a:srgbClr val="1A1A1A"/>
              </a:solidFill>
              <a:latin typeface="+mn-lt"/>
            </a:defRPr>
          </a:pPr>
        </a:p>
      </c:txPr>
    </c:legend>
  </c:chart>
  <c:spPr>
    <a:solidFill>
      <a:srgbClr val="FFFFFF"/>
    </a:solidFill>
  </c:spPr>
</c:chartSpace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10</xdr:col>
      <xdr:colOff>266700</xdr:colOff>
      <xdr:row>38</xdr:row>
      <xdr:rowOff>152400</xdr:rowOff>
    </xdr:from>
    <xdr:ext cx="5715000" cy="3533775"/>
    <xdr:graphicFrame>
      <xdr:nvGraphicFramePr>
        <xdr:cNvPr id="1" name="Chart 1" titl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cap="flat" cmpd="sng" w="6350" algn="ctr">
          <a:solidFill>
            <a:schemeClr val="phClr"/>
          </a:solidFill>
          <a:prstDash val="solid"/>
          <a:miter lim="800000"/>
        </a:ln>
        <a:ln cap="flat" cmpd="sng" w="12700" algn="ctr">
          <a:solidFill>
            <a:schemeClr val="phClr"/>
          </a:solidFill>
          <a:prstDash val="solid"/>
          <a:miter lim="800000"/>
        </a:ln>
        <a:ln cap="flat" cmpd="sng" w="19050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rotWithShape="0" algn="ctr" dir="5400000" dist="1905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6" width="14.43"/>
  </cols>
  <sheetData>
    <row r="1" ht="15.75" customHeight="1">
      <c r="A1" s="1" t="s">
        <v>0</v>
      </c>
      <c r="D1" s="1" t="s">
        <v>1</v>
      </c>
      <c r="E1" s="1">
        <v>-12.0</v>
      </c>
      <c r="F1" s="1" t="s">
        <v>2</v>
      </c>
      <c r="G1" s="1">
        <v>22.0</v>
      </c>
      <c r="H1" s="1" t="s">
        <v>3</v>
      </c>
      <c r="I1" s="1">
        <v>2.2</v>
      </c>
    </row>
    <row r="2" ht="15.75" customHeight="1">
      <c r="B2" s="1" t="s">
        <v>4</v>
      </c>
      <c r="D2" s="1" t="s">
        <v>5</v>
      </c>
      <c r="E2" s="1" t="str">
        <f>G1-E1</f>
        <v>34</v>
      </c>
      <c r="F2" s="1" t="s">
        <v>6</v>
      </c>
      <c r="G2" s="1">
        <v>2.4</v>
      </c>
      <c r="H2" s="1" t="s">
        <v>7</v>
      </c>
      <c r="I2" s="1">
        <v>2.1</v>
      </c>
    </row>
    <row r="3" ht="15.75" customHeight="1">
      <c r="A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10</v>
      </c>
      <c r="H3" s="1" t="s">
        <v>13</v>
      </c>
      <c r="I3" s="1" t="s">
        <v>14</v>
      </c>
      <c r="J3" s="1" t="s">
        <v>15</v>
      </c>
      <c r="K3" s="1" t="s">
        <v>10</v>
      </c>
      <c r="L3" s="1" t="s">
        <v>16</v>
      </c>
      <c r="M3" s="1" t="s">
        <v>17</v>
      </c>
    </row>
    <row r="4" ht="15.75" customHeight="1">
      <c r="B4" s="1" t="s">
        <v>18</v>
      </c>
      <c r="C4" s="2">
        <v>15.4</v>
      </c>
      <c r="D4" s="1" t="str">
        <f t="shared" ref="D4:D12" si="1">C4*E$2*C$40</f>
        <v>104.72</v>
      </c>
      <c r="E4" s="1">
        <v>3.0</v>
      </c>
      <c r="F4" s="1" t="str">
        <f t="shared" ref="F4:F7" si="2">E4*E$33</f>
        <v>3.24</v>
      </c>
      <c r="G4" s="1" t="str">
        <f t="shared" ref="G4:G12" si="3">F4*E$2*C$43</f>
        <v>198.288</v>
      </c>
      <c r="H4" s="3">
        <v>7.9</v>
      </c>
      <c r="I4" s="1" t="str">
        <f t="shared" ref="I4:I12" si="4">H4*G$2</f>
        <v>18.96</v>
      </c>
      <c r="J4" s="1" t="str">
        <f t="shared" ref="J4:J12" si="5">I4-F4</f>
        <v>15.72</v>
      </c>
      <c r="K4" s="1" t="str">
        <f t="shared" ref="K4:K12" si="6">J4*E$2*C$38</f>
        <v>267.24</v>
      </c>
      <c r="L4" s="1" t="str">
        <f>$K4+$G4+$D4</f>
        <v>570.248</v>
      </c>
      <c r="M4" s="1" t="str">
        <f t="shared" ref="M4:M13" si="7">L4/C4</f>
        <v>37.02909091</v>
      </c>
    </row>
    <row r="5" ht="15.75" customHeight="1">
      <c r="B5" s="1" t="s">
        <v>19</v>
      </c>
      <c r="C5" s="2">
        <v>4.7</v>
      </c>
      <c r="D5" s="1" t="str">
        <f t="shared" si="1"/>
        <v>31.96</v>
      </c>
      <c r="E5" s="1">
        <v>1.0</v>
      </c>
      <c r="F5" s="1" t="str">
        <f t="shared" si="2"/>
        <v>1.08</v>
      </c>
      <c r="G5" s="1" t="str">
        <f t="shared" si="3"/>
        <v>66.096</v>
      </c>
      <c r="H5" s="3">
        <v>1.8</v>
      </c>
      <c r="I5" s="1" t="str">
        <f t="shared" si="4"/>
        <v>4.32</v>
      </c>
      <c r="J5" s="1" t="str">
        <f t="shared" si="5"/>
        <v>3.24</v>
      </c>
      <c r="K5" s="1" t="str">
        <f t="shared" si="6"/>
        <v>55.08</v>
      </c>
      <c r="L5" s="1" t="str">
        <f t="shared" ref="L5:L13" si="8">K5+G5+D5</f>
        <v>153.136</v>
      </c>
      <c r="M5" s="1" t="str">
        <f t="shared" si="7"/>
        <v>32.58212766</v>
      </c>
    </row>
    <row r="6" ht="15.75" customHeight="1">
      <c r="B6" s="1" t="s">
        <v>20</v>
      </c>
      <c r="C6" s="2">
        <v>8.6</v>
      </c>
      <c r="D6" s="1" t="str">
        <f t="shared" si="1"/>
        <v>58.48</v>
      </c>
      <c r="E6" s="1">
        <v>2.0</v>
      </c>
      <c r="F6" s="1" t="str">
        <f t="shared" si="2"/>
        <v>2.16</v>
      </c>
      <c r="G6" s="1" t="str">
        <f t="shared" si="3"/>
        <v>132.192</v>
      </c>
      <c r="H6" s="3">
        <v>6.2</v>
      </c>
      <c r="I6" s="1" t="str">
        <f t="shared" si="4"/>
        <v>14.88</v>
      </c>
      <c r="J6" s="1" t="str">
        <f t="shared" si="5"/>
        <v>12.72</v>
      </c>
      <c r="K6" s="1" t="str">
        <f t="shared" si="6"/>
        <v>216.24</v>
      </c>
      <c r="L6" s="1" t="str">
        <f t="shared" si="8"/>
        <v>406.912</v>
      </c>
      <c r="M6" s="1" t="str">
        <f t="shared" si="7"/>
        <v>47.31534884</v>
      </c>
    </row>
    <row r="7" ht="15.75" customHeight="1">
      <c r="B7" s="1" t="s">
        <v>21</v>
      </c>
      <c r="C7" s="2">
        <v>13.6</v>
      </c>
      <c r="D7" s="1" t="str">
        <f t="shared" si="1"/>
        <v>92.48</v>
      </c>
      <c r="E7" s="1">
        <v>2.0</v>
      </c>
      <c r="F7" s="1" t="str">
        <f t="shared" si="2"/>
        <v>2.16</v>
      </c>
      <c r="G7" s="1" t="str">
        <f t="shared" si="3"/>
        <v>132.192</v>
      </c>
      <c r="H7" s="3">
        <v>2.8</v>
      </c>
      <c r="I7" s="1" t="str">
        <f t="shared" si="4"/>
        <v>6.72</v>
      </c>
      <c r="J7" s="1" t="str">
        <f t="shared" si="5"/>
        <v>4.56</v>
      </c>
      <c r="K7" s="1" t="str">
        <f t="shared" si="6"/>
        <v>77.52</v>
      </c>
      <c r="L7" s="1" t="str">
        <f t="shared" si="8"/>
        <v>302.192</v>
      </c>
      <c r="M7" s="1" t="str">
        <f t="shared" si="7"/>
        <v>22.22</v>
      </c>
    </row>
    <row r="8" ht="15.75" customHeight="1">
      <c r="B8" s="1" t="s">
        <v>22</v>
      </c>
      <c r="C8" s="2">
        <v>29.2</v>
      </c>
      <c r="D8" s="1" t="str">
        <f t="shared" si="1"/>
        <v>198.56</v>
      </c>
      <c r="E8" s="1">
        <v>6.0</v>
      </c>
      <c r="F8" s="1" t="str">
        <f>E8*E$34</f>
        <v>8.1</v>
      </c>
      <c r="G8" s="1" t="str">
        <f t="shared" si="3"/>
        <v>495.72</v>
      </c>
      <c r="H8" s="3">
        <v>8.1</v>
      </c>
      <c r="I8" s="1" t="str">
        <f t="shared" si="4"/>
        <v>19.44</v>
      </c>
      <c r="J8" s="1" t="str">
        <f t="shared" si="5"/>
        <v>11.34</v>
      </c>
      <c r="K8" s="1" t="str">
        <f t="shared" si="6"/>
        <v>192.78</v>
      </c>
      <c r="L8" s="1" t="str">
        <f t="shared" si="8"/>
        <v>887.06</v>
      </c>
      <c r="M8" s="1" t="str">
        <f t="shared" si="7"/>
        <v>30.37876712</v>
      </c>
      <c r="N8" s="1" t="s">
        <v>23</v>
      </c>
    </row>
    <row r="9" ht="15.75" customHeight="1">
      <c r="B9" s="1" t="s">
        <v>24</v>
      </c>
      <c r="C9" s="2">
        <v>22.6</v>
      </c>
      <c r="D9" s="1" t="str">
        <f t="shared" si="1"/>
        <v>153.68</v>
      </c>
      <c r="E9" s="1">
        <v>4.0</v>
      </c>
      <c r="F9" s="1" t="str">
        <f t="shared" ref="F9:F12" si="9">E9*E$33</f>
        <v>4.32</v>
      </c>
      <c r="G9" s="1" t="str">
        <f t="shared" si="3"/>
        <v>264.384</v>
      </c>
      <c r="H9" s="3">
        <v>5.4</v>
      </c>
      <c r="I9" s="1" t="str">
        <f t="shared" si="4"/>
        <v>12.96</v>
      </c>
      <c r="J9" s="1" t="str">
        <f t="shared" si="5"/>
        <v>8.64</v>
      </c>
      <c r="K9" s="1" t="str">
        <f t="shared" si="6"/>
        <v>146.88</v>
      </c>
      <c r="L9" s="1" t="str">
        <f t="shared" si="8"/>
        <v>564.944</v>
      </c>
      <c r="M9" s="1" t="str">
        <f t="shared" si="7"/>
        <v>24.99752212</v>
      </c>
    </row>
    <row r="10" ht="15.75" customHeight="1">
      <c r="B10" s="1" t="s">
        <v>25</v>
      </c>
      <c r="C10" s="2">
        <v>10.1</v>
      </c>
      <c r="D10" s="1" t="str">
        <f t="shared" si="1"/>
        <v>68.68</v>
      </c>
      <c r="E10" s="1">
        <v>1.0</v>
      </c>
      <c r="F10" s="1" t="str">
        <f t="shared" si="9"/>
        <v>1.08</v>
      </c>
      <c r="G10" s="1" t="str">
        <f t="shared" si="3"/>
        <v>66.096</v>
      </c>
      <c r="H10" s="3">
        <v>6.6</v>
      </c>
      <c r="I10" s="1" t="str">
        <f t="shared" si="4"/>
        <v>15.84</v>
      </c>
      <c r="J10" s="1" t="str">
        <f t="shared" si="5"/>
        <v>14.76</v>
      </c>
      <c r="K10" s="1" t="str">
        <f t="shared" si="6"/>
        <v>250.92</v>
      </c>
      <c r="L10" s="1" t="str">
        <f t="shared" si="8"/>
        <v>385.696</v>
      </c>
      <c r="M10" s="1" t="str">
        <f t="shared" si="7"/>
        <v>38.18772277</v>
      </c>
    </row>
    <row r="11" ht="15.75" customHeight="1">
      <c r="B11" s="1" t="s">
        <v>26</v>
      </c>
      <c r="C11" s="2">
        <v>3.4</v>
      </c>
      <c r="D11" s="1" t="str">
        <f t="shared" si="1"/>
        <v>23.12</v>
      </c>
      <c r="E11" s="1">
        <v>0.0</v>
      </c>
      <c r="F11" s="1" t="str">
        <f t="shared" si="9"/>
        <v>0</v>
      </c>
      <c r="G11" s="1" t="str">
        <f t="shared" si="3"/>
        <v>0</v>
      </c>
      <c r="H11" s="3">
        <v>1.7</v>
      </c>
      <c r="I11" s="1" t="str">
        <f t="shared" si="4"/>
        <v>4.08</v>
      </c>
      <c r="J11" s="1" t="str">
        <f t="shared" si="5"/>
        <v>4.08</v>
      </c>
      <c r="K11" s="1" t="str">
        <f t="shared" si="6"/>
        <v>69.36</v>
      </c>
      <c r="L11" s="1" t="str">
        <f t="shared" si="8"/>
        <v>92.48</v>
      </c>
      <c r="M11" s="1" t="str">
        <f t="shared" si="7"/>
        <v>27.2</v>
      </c>
    </row>
    <row r="12" ht="15.75" customHeight="1">
      <c r="B12" s="1" t="s">
        <v>27</v>
      </c>
      <c r="C12" s="2">
        <v>3.6</v>
      </c>
      <c r="D12" s="1" t="str">
        <f t="shared" si="1"/>
        <v>24.48</v>
      </c>
      <c r="E12" s="1">
        <v>0.0</v>
      </c>
      <c r="F12" s="1" t="str">
        <f t="shared" si="9"/>
        <v>0</v>
      </c>
      <c r="G12" s="1" t="str">
        <f t="shared" si="3"/>
        <v>0</v>
      </c>
      <c r="H12" s="3">
        <v>3.8</v>
      </c>
      <c r="I12" s="1" t="str">
        <f t="shared" si="4"/>
        <v>9.12</v>
      </c>
      <c r="J12" s="1" t="str">
        <f t="shared" si="5"/>
        <v>9.12</v>
      </c>
      <c r="K12" s="1" t="str">
        <f t="shared" si="6"/>
        <v>155.04</v>
      </c>
      <c r="L12" s="1" t="str">
        <f t="shared" si="8"/>
        <v>179.52</v>
      </c>
      <c r="M12" s="1" t="str">
        <f t="shared" si="7"/>
        <v>49.86666667</v>
      </c>
    </row>
    <row r="13" ht="15.75" customHeight="1">
      <c r="C13" s="4" t="str">
        <f t="shared" ref="C13:D13" si="10">SUM(C4:C12)</f>
        <v>111.2</v>
      </c>
      <c r="D13" s="1" t="str">
        <f t="shared" si="10"/>
        <v>756.16</v>
      </c>
      <c r="G13" s="1" t="str">
        <f>SUM(G4:G12)</f>
        <v>1354.968</v>
      </c>
      <c r="K13" s="1" t="str">
        <f>SUM(K4:K12)</f>
        <v>1431.06</v>
      </c>
      <c r="L13" s="1" t="str">
        <f t="shared" si="8"/>
        <v>3542.188</v>
      </c>
      <c r="M13" s="1" t="str">
        <f t="shared" si="7"/>
        <v>31.85420863</v>
      </c>
    </row>
    <row r="14" ht="15.75" customHeight="1"/>
    <row r="15" ht="15.75" customHeight="1">
      <c r="A15" s="1" t="s">
        <v>28</v>
      </c>
      <c r="B15" s="1">
        <v>1.0</v>
      </c>
      <c r="C15" s="1" t="s">
        <v>29</v>
      </c>
      <c r="D15" s="1" t="s">
        <v>30</v>
      </c>
      <c r="E15" s="1" t="s">
        <v>10</v>
      </c>
      <c r="F15" s="1" t="s">
        <v>11</v>
      </c>
      <c r="G15" s="1" t="s">
        <v>12</v>
      </c>
      <c r="H15" s="1" t="s">
        <v>10</v>
      </c>
      <c r="I15" s="1" t="s">
        <v>13</v>
      </c>
      <c r="J15" s="1" t="s">
        <v>14</v>
      </c>
      <c r="K15" s="1" t="s">
        <v>15</v>
      </c>
      <c r="L15" s="1" t="s">
        <v>10</v>
      </c>
      <c r="M15" s="1" t="s">
        <v>16</v>
      </c>
      <c r="N15" s="1" t="s">
        <v>17</v>
      </c>
    </row>
    <row r="16" ht="15.75" customHeight="1">
      <c r="B16" s="1" t="s">
        <v>31</v>
      </c>
      <c r="C16" s="1">
        <v>34.8</v>
      </c>
      <c r="D16" s="2" t="str">
        <f t="shared" ref="D16:D19" si="11">C16*B$15</f>
        <v>34.8</v>
      </c>
      <c r="E16" s="1" t="str">
        <f t="shared" ref="E16:E19" si="12">D16*E$2*C$37</f>
        <v>272.136</v>
      </c>
      <c r="F16" s="1">
        <v>7.0</v>
      </c>
      <c r="G16" s="1" t="str">
        <f>F16*E$33</f>
        <v>7.56</v>
      </c>
      <c r="H16" s="1" t="str">
        <f t="shared" ref="H16:H19" si="13">G16*E$2*C$43</f>
        <v>462.672</v>
      </c>
      <c r="I16" s="1">
        <v>18.0</v>
      </c>
      <c r="J16" s="1" t="str">
        <f t="shared" ref="J16:J19" si="14">I16*I$1</f>
        <v>39.6</v>
      </c>
      <c r="K16" s="1" t="str">
        <f t="shared" ref="K16:K19" si="15">J16-G16</f>
        <v>32.04</v>
      </c>
      <c r="L16" s="1" t="str">
        <f t="shared" ref="L16:L19" si="16">K16*E$2*C$38</f>
        <v>544.68</v>
      </c>
      <c r="M16" s="1" t="str">
        <f t="shared" ref="M16:M20" si="17">L16+H16+E16</f>
        <v>1279.488</v>
      </c>
      <c r="N16" s="1" t="str">
        <f t="shared" ref="N16:N20" si="18">M16/C16</f>
        <v>36.76689655</v>
      </c>
    </row>
    <row r="17" ht="15.75" customHeight="1">
      <c r="B17" s="1" t="s">
        <v>32</v>
      </c>
      <c r="C17" s="1">
        <v>13.5</v>
      </c>
      <c r="D17" s="2" t="str">
        <f t="shared" si="11"/>
        <v>13.5</v>
      </c>
      <c r="E17" s="1" t="str">
        <f t="shared" si="12"/>
        <v>105.57</v>
      </c>
      <c r="F17" s="1">
        <v>1.0</v>
      </c>
      <c r="G17" s="1" t="str">
        <f t="shared" ref="G17:G18" si="19">F17*E$35</f>
        <v>1.44</v>
      </c>
      <c r="H17" s="1" t="str">
        <f t="shared" si="13"/>
        <v>88.128</v>
      </c>
      <c r="I17" s="1">
        <v>7.9</v>
      </c>
      <c r="J17" s="1" t="str">
        <f t="shared" si="14"/>
        <v>17.38</v>
      </c>
      <c r="K17" s="1" t="str">
        <f t="shared" si="15"/>
        <v>15.94</v>
      </c>
      <c r="L17" s="1" t="str">
        <f t="shared" si="16"/>
        <v>270.98</v>
      </c>
      <c r="M17" s="1" t="str">
        <f t="shared" si="17"/>
        <v>464.678</v>
      </c>
      <c r="N17" s="1" t="str">
        <f t="shared" si="18"/>
        <v>34.42059259</v>
      </c>
    </row>
    <row r="18" ht="15.75" customHeight="1">
      <c r="B18" s="1" t="s">
        <v>33</v>
      </c>
      <c r="C18" s="1">
        <v>13.5</v>
      </c>
      <c r="D18" s="2" t="str">
        <f t="shared" si="11"/>
        <v>13.5</v>
      </c>
      <c r="E18" s="1" t="str">
        <f t="shared" si="12"/>
        <v>105.57</v>
      </c>
      <c r="F18" s="1">
        <v>1.0</v>
      </c>
      <c r="G18" s="1" t="str">
        <f t="shared" si="19"/>
        <v>1.44</v>
      </c>
      <c r="H18" s="1" t="str">
        <f t="shared" si="13"/>
        <v>88.128</v>
      </c>
      <c r="I18" s="1">
        <v>7.9</v>
      </c>
      <c r="J18" s="1" t="str">
        <f t="shared" si="14"/>
        <v>17.38</v>
      </c>
      <c r="K18" s="1" t="str">
        <f t="shared" si="15"/>
        <v>15.94</v>
      </c>
      <c r="L18" s="1" t="str">
        <f t="shared" si="16"/>
        <v>270.98</v>
      </c>
      <c r="M18" s="1" t="str">
        <f t="shared" si="17"/>
        <v>464.678</v>
      </c>
      <c r="N18" s="1" t="str">
        <f t="shared" si="18"/>
        <v>34.42059259</v>
      </c>
    </row>
    <row r="19" ht="15.75" customHeight="1">
      <c r="B19" s="1" t="s">
        <v>19</v>
      </c>
      <c r="C19" s="1">
        <v>3.45</v>
      </c>
      <c r="D19" s="2" t="str">
        <f t="shared" si="11"/>
        <v>3.45</v>
      </c>
      <c r="E19" s="1" t="str">
        <f t="shared" si="12"/>
        <v>26.979</v>
      </c>
      <c r="F19" s="1">
        <v>1.0</v>
      </c>
      <c r="G19" s="1" t="str">
        <f>F19*E$33</f>
        <v>1.08</v>
      </c>
      <c r="H19" s="1" t="str">
        <f t="shared" si="13"/>
        <v>66.096</v>
      </c>
      <c r="I19" s="3">
        <v>2.3</v>
      </c>
      <c r="J19" s="1" t="str">
        <f t="shared" si="14"/>
        <v>5.06</v>
      </c>
      <c r="K19" s="1" t="str">
        <f t="shared" si="15"/>
        <v>3.98</v>
      </c>
      <c r="L19" s="1" t="str">
        <f t="shared" si="16"/>
        <v>67.66</v>
      </c>
      <c r="M19" s="1" t="str">
        <f t="shared" si="17"/>
        <v>160.735</v>
      </c>
      <c r="N19" s="1" t="str">
        <f t="shared" si="18"/>
        <v>46.58985507</v>
      </c>
    </row>
    <row r="20" ht="15.75" customHeight="1">
      <c r="C20" s="1" t="str">
        <f t="shared" ref="C20:E20" si="20">SUM(C16:C19)</f>
        <v>65.25</v>
      </c>
      <c r="D20" s="1" t="str">
        <f t="shared" si="20"/>
        <v>65.25</v>
      </c>
      <c r="E20" s="1" t="str">
        <f t="shared" si="20"/>
        <v>510.255</v>
      </c>
      <c r="H20" s="1" t="str">
        <f>SUM(H16:H19)</f>
        <v>705.024</v>
      </c>
      <c r="L20" s="1" t="str">
        <f>SUM(L16:L19)</f>
        <v>1154.3</v>
      </c>
      <c r="M20" s="1" t="str">
        <f t="shared" si="17"/>
        <v>2369.579</v>
      </c>
      <c r="N20" s="1" t="str">
        <f t="shared" si="18"/>
        <v>36.31538697</v>
      </c>
    </row>
    <row r="21" ht="15.75" customHeight="1"/>
    <row r="22" ht="15.75" customHeight="1">
      <c r="A22" s="1" t="s">
        <v>34</v>
      </c>
      <c r="C22" s="1" t="s">
        <v>29</v>
      </c>
      <c r="D22" s="1" t="s">
        <v>10</v>
      </c>
      <c r="E22" s="1" t="s">
        <v>11</v>
      </c>
      <c r="F22" s="1" t="s">
        <v>12</v>
      </c>
      <c r="G22" s="1" t="s">
        <v>10</v>
      </c>
      <c r="H22" s="1" t="s">
        <v>13</v>
      </c>
      <c r="I22" s="1" t="s">
        <v>14</v>
      </c>
      <c r="J22" s="1" t="s">
        <v>15</v>
      </c>
    </row>
    <row r="23" ht="15.75" customHeight="1">
      <c r="B23" s="1" t="s">
        <v>35</v>
      </c>
      <c r="C23" s="2">
        <v>27.2</v>
      </c>
      <c r="D23" s="1" t="str">
        <f t="shared" ref="D23:D27" si="21">C23*E$2*C$42</f>
        <v>353.2736</v>
      </c>
      <c r="E23" s="1">
        <v>2.0</v>
      </c>
      <c r="F23" s="1" t="str">
        <f t="shared" ref="F23:F27" si="22">E23*E$36</f>
        <v>0.72</v>
      </c>
      <c r="G23" s="1" t="str">
        <f t="shared" ref="G23:G27" si="23">F23*E$2*C$44</f>
        <v>85.68</v>
      </c>
      <c r="H23" s="1">
        <v>10.8</v>
      </c>
      <c r="I23" s="1" t="str">
        <f t="shared" ref="I23:I27" si="24">H23*I$2</f>
        <v>22.68</v>
      </c>
      <c r="J23" s="1" t="str">
        <f t="shared" ref="J23:J27" si="25">I23-F23</f>
        <v>21.96</v>
      </c>
      <c r="K23" s="1" t="str">
        <f t="shared" ref="K23:K27" si="26">J23*E$2*C$39</f>
        <v>604.03176</v>
      </c>
      <c r="L23" s="1" t="str">
        <f t="shared" ref="L23:L28" si="27">K23+G23+D23</f>
        <v>1042.98536</v>
      </c>
      <c r="M23" s="1" t="str">
        <f t="shared" ref="M23:M28" si="28">L23/C23</f>
        <v>38.34505</v>
      </c>
    </row>
    <row r="24" ht="15.75" customHeight="1">
      <c r="B24" s="1" t="s">
        <v>36</v>
      </c>
      <c r="C24" s="2">
        <v>30.8</v>
      </c>
      <c r="D24" s="1" t="str">
        <f t="shared" si="21"/>
        <v>400.0304</v>
      </c>
      <c r="E24" s="1">
        <v>4.0</v>
      </c>
      <c r="F24" s="1" t="str">
        <f t="shared" si="22"/>
        <v>1.44</v>
      </c>
      <c r="G24" s="1" t="str">
        <f t="shared" si="23"/>
        <v>171.36</v>
      </c>
      <c r="H24" s="1">
        <v>11.7</v>
      </c>
      <c r="I24" s="1" t="str">
        <f t="shared" si="24"/>
        <v>24.57</v>
      </c>
      <c r="J24" s="1" t="str">
        <f t="shared" si="25"/>
        <v>23.13</v>
      </c>
      <c r="K24" s="1" t="str">
        <f t="shared" si="26"/>
        <v>636.21378</v>
      </c>
      <c r="L24" s="1" t="str">
        <f t="shared" si="27"/>
        <v>1207.60418</v>
      </c>
      <c r="M24" s="1" t="str">
        <f t="shared" si="28"/>
        <v>39.20792792</v>
      </c>
    </row>
    <row r="25" ht="15.75" customHeight="1">
      <c r="B25" s="1" t="s">
        <v>37</v>
      </c>
      <c r="C25" s="2">
        <v>6.5</v>
      </c>
      <c r="D25" s="1" t="str">
        <f t="shared" si="21"/>
        <v>84.422</v>
      </c>
      <c r="E25" s="1">
        <v>0.0</v>
      </c>
      <c r="F25" s="1" t="str">
        <f t="shared" si="22"/>
        <v>0</v>
      </c>
      <c r="G25" s="1" t="str">
        <f t="shared" si="23"/>
        <v>0</v>
      </c>
      <c r="H25" s="1">
        <v>1.8</v>
      </c>
      <c r="I25" s="1" t="str">
        <f t="shared" si="24"/>
        <v>3.78</v>
      </c>
      <c r="J25" s="1" t="str">
        <f t="shared" si="25"/>
        <v>3.78</v>
      </c>
      <c r="K25" s="1" t="str">
        <f t="shared" si="26"/>
        <v>103.97268</v>
      </c>
      <c r="L25" s="1" t="str">
        <f t="shared" si="27"/>
        <v>188.39468</v>
      </c>
      <c r="M25" s="1" t="str">
        <f t="shared" si="28"/>
        <v>28.98379692</v>
      </c>
    </row>
    <row r="26" ht="15.75" customHeight="1">
      <c r="B26" s="1" t="s">
        <v>38</v>
      </c>
      <c r="C26" s="2">
        <v>31.0</v>
      </c>
      <c r="D26" s="1" t="str">
        <f t="shared" si="21"/>
        <v>402.628</v>
      </c>
      <c r="E26" s="1">
        <v>1.0</v>
      </c>
      <c r="F26" s="1" t="str">
        <f t="shared" si="22"/>
        <v>0.36</v>
      </c>
      <c r="G26" s="1" t="str">
        <f t="shared" si="23"/>
        <v>42.84</v>
      </c>
      <c r="H26" s="1">
        <v>12.3</v>
      </c>
      <c r="I26" s="1" t="str">
        <f t="shared" si="24"/>
        <v>25.83</v>
      </c>
      <c r="J26" s="1" t="str">
        <f t="shared" si="25"/>
        <v>25.47</v>
      </c>
      <c r="K26" s="1" t="str">
        <f t="shared" si="26"/>
        <v>700.57782</v>
      </c>
      <c r="L26" s="1" t="str">
        <f t="shared" si="27"/>
        <v>1146.04582</v>
      </c>
      <c r="M26" s="1" t="str">
        <f t="shared" si="28"/>
        <v>36.96922</v>
      </c>
    </row>
    <row r="27" ht="15.75" customHeight="1">
      <c r="B27" s="1" t="s">
        <v>39</v>
      </c>
      <c r="C27" s="2">
        <v>13.7</v>
      </c>
      <c r="D27" s="1" t="str">
        <f t="shared" si="21"/>
        <v>177.9356</v>
      </c>
      <c r="E27" s="1">
        <v>0.0</v>
      </c>
      <c r="F27" s="1" t="str">
        <f t="shared" si="22"/>
        <v>0</v>
      </c>
      <c r="G27" s="1" t="str">
        <f t="shared" si="23"/>
        <v>0</v>
      </c>
      <c r="H27" s="1">
        <v>7.4</v>
      </c>
      <c r="I27" s="1" t="str">
        <f t="shared" si="24"/>
        <v>15.54</v>
      </c>
      <c r="J27" s="1" t="str">
        <f t="shared" si="25"/>
        <v>15.54</v>
      </c>
      <c r="K27" s="1" t="str">
        <f t="shared" si="26"/>
        <v>427.44324</v>
      </c>
      <c r="L27" s="1" t="str">
        <f t="shared" si="27"/>
        <v>605.37884</v>
      </c>
      <c r="M27" s="1" t="str">
        <f t="shared" si="28"/>
        <v>44.1882365</v>
      </c>
    </row>
    <row r="28" ht="15.75" customHeight="1">
      <c r="C28" s="1" t="str">
        <f t="shared" ref="C28:D28" si="29">SUM(C23:C27)</f>
        <v>109.2</v>
      </c>
      <c r="D28" s="1" t="str">
        <f t="shared" si="29"/>
        <v>1418.2896</v>
      </c>
      <c r="G28" s="1" t="str">
        <f>SUM(G23:G27)</f>
        <v>299.88</v>
      </c>
      <c r="K28" s="1" t="str">
        <f>SUM(K23:K27)</f>
        <v>2472.23928</v>
      </c>
      <c r="L28" s="1" t="str">
        <f t="shared" si="27"/>
        <v>4190.40888</v>
      </c>
      <c r="M28" s="1" t="str">
        <f t="shared" si="28"/>
        <v>38.37370769</v>
      </c>
    </row>
    <row r="29" ht="15.75" customHeight="1"/>
    <row r="30" ht="15.75" customHeight="1">
      <c r="B30" s="1" t="s">
        <v>40</v>
      </c>
      <c r="C30" s="1" t="str">
        <f>C28+C20+C13</f>
        <v>285.65</v>
      </c>
    </row>
    <row r="31" ht="15.75" customHeight="1"/>
    <row r="32" ht="15.75" customHeight="1">
      <c r="K32" s="1" t="str">
        <f>L32/C30</f>
        <v>35.36557283</v>
      </c>
      <c r="L32" s="1" t="str">
        <f>L28+M20+L13</f>
        <v>10102.17588</v>
      </c>
    </row>
    <row r="33" ht="15.75" customHeight="1">
      <c r="B33" s="1" t="s">
        <v>11</v>
      </c>
      <c r="C33" s="1">
        <v>0.9</v>
      </c>
      <c r="D33" s="1">
        <v>1.2</v>
      </c>
      <c r="E33" s="1" t="str">
        <f t="shared" ref="E33:E36" si="30">D33*C33</f>
        <v>1.08</v>
      </c>
    </row>
    <row r="34" ht="15.75" customHeight="1">
      <c r="B34" s="1" t="s">
        <v>41</v>
      </c>
      <c r="C34" s="1">
        <v>0.9</v>
      </c>
      <c r="D34" s="1">
        <v>1.5</v>
      </c>
      <c r="E34" s="1" t="str">
        <f t="shared" si="30"/>
        <v>1.35</v>
      </c>
      <c r="K34" s="1" t="str">
        <f>E1</f>
        <v>-12</v>
      </c>
      <c r="L34" s="1" t="str">
        <f>L32</f>
        <v>10102.17588</v>
      </c>
    </row>
    <row r="35" ht="15.75" customHeight="1">
      <c r="B35" s="1" t="s">
        <v>42</v>
      </c>
      <c r="C35" s="1">
        <v>1.2</v>
      </c>
      <c r="D35" s="1">
        <v>1.2</v>
      </c>
      <c r="E35" s="1" t="str">
        <f t="shared" si="30"/>
        <v>1.44</v>
      </c>
      <c r="K35" s="1">
        <v>18.0</v>
      </c>
      <c r="L35" s="1">
        <v>0.0</v>
      </c>
    </row>
    <row r="36" ht="15.75" customHeight="1">
      <c r="A36" s="1"/>
      <c r="B36" s="1" t="s">
        <v>43</v>
      </c>
      <c r="C36" s="1">
        <v>0.3</v>
      </c>
      <c r="D36" s="1">
        <v>1.2</v>
      </c>
      <c r="E36" s="1" t="str">
        <f t="shared" si="30"/>
        <v>0.36</v>
      </c>
    </row>
    <row r="37" ht="15.75" customHeight="1">
      <c r="A37" s="1">
        <v>170.0</v>
      </c>
      <c r="B37" s="1" t="s">
        <v>44</v>
      </c>
      <c r="C37" s="1">
        <v>0.23</v>
      </c>
      <c r="D37" s="1" t="s">
        <v>45</v>
      </c>
    </row>
    <row r="38" ht="15.75" customHeight="1">
      <c r="A38" s="1">
        <v>70.0</v>
      </c>
      <c r="B38" s="1" t="s">
        <v>46</v>
      </c>
      <c r="C38" s="1">
        <v>0.5</v>
      </c>
      <c r="D38" s="1" t="s">
        <v>45</v>
      </c>
    </row>
    <row r="39" ht="15.75" customHeight="1">
      <c r="A39" s="1">
        <v>21.0</v>
      </c>
      <c r="B39" s="1" t="s">
        <v>47</v>
      </c>
      <c r="C39" s="1">
        <v>0.809</v>
      </c>
      <c r="D39" s="1" t="s">
        <v>45</v>
      </c>
    </row>
    <row r="40" ht="15.75" customHeight="1">
      <c r="B40" s="1" t="s">
        <v>48</v>
      </c>
      <c r="C40" s="1">
        <v>0.2</v>
      </c>
    </row>
    <row r="41" ht="15.75" customHeight="1">
      <c r="B41" s="1" t="s">
        <v>49</v>
      </c>
      <c r="C41" s="1">
        <v>0.2</v>
      </c>
      <c r="J41" s="5"/>
    </row>
    <row r="42" ht="15.75" customHeight="1">
      <c r="B42" s="1" t="s">
        <v>50</v>
      </c>
      <c r="C42" s="1">
        <v>0.382</v>
      </c>
    </row>
    <row r="43" ht="15.75" customHeight="1">
      <c r="B43" s="1" t="s">
        <v>51</v>
      </c>
      <c r="C43" s="1">
        <v>1.8</v>
      </c>
    </row>
    <row r="44" ht="15.75" customHeight="1">
      <c r="B44" s="1" t="s">
        <v>52</v>
      </c>
      <c r="C44" s="1">
        <v>3.5</v>
      </c>
    </row>
    <row r="45" ht="15.75" customHeight="1">
      <c r="B45" s="1" t="s">
        <v>53</v>
      </c>
      <c r="C45" s="1">
        <v>2.8</v>
      </c>
    </row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</sheetData>
  <drawing r:id="rId1"/>
</worksheet>
</file>